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rotterdam.local\vdfs001\HOMEDIRECTORY\UserHome01\105075\Mijn Documenten\"/>
    </mc:Choice>
  </mc:AlternateContent>
  <xr:revisionPtr revIDLastSave="0" documentId="8_{F38BCDA5-4E0C-4081-979E-10D72203BDAF}" xr6:coauthVersionLast="47" xr6:coauthVersionMax="47" xr10:uidLastSave="{00000000-0000-0000-0000-000000000000}"/>
  <bookViews>
    <workbookView xWindow="-120" yWindow="-120" windowWidth="29040" windowHeight="15840" tabRatio="824" xr2:uid="{00000000-000D-0000-FFFF-FFFF00000000}"/>
  </bookViews>
  <sheets>
    <sheet name="Instructie" sheetId="8" r:id="rId1"/>
    <sheet name="Projectinformatie" sheetId="6" r:id="rId2"/>
    <sheet name="Loonkosten" sheetId="10" r:id="rId3"/>
    <sheet name="Penvoerder" sheetId="5" r:id="rId4"/>
    <sheet name="PP2" sheetId="11" r:id="rId5"/>
    <sheet name="PP3" sheetId="13" r:id="rId6"/>
    <sheet name="PP4" sheetId="14" r:id="rId7"/>
    <sheet name="PP5" sheetId="15" r:id="rId8"/>
    <sheet name="PP6" sheetId="16" r:id="rId9"/>
    <sheet name="PP7" sheetId="17" r:id="rId10"/>
    <sheet name="PP8" sheetId="18" r:id="rId11"/>
    <sheet name="PP9" sheetId="12" r:id="rId12"/>
    <sheet name="PP10" sheetId="19" r:id="rId13"/>
    <sheet name="PP11" sheetId="20" r:id="rId14"/>
    <sheet name="PP12" sheetId="21" r:id="rId15"/>
    <sheet name="PP13" sheetId="22" r:id="rId16"/>
    <sheet name="PP14" sheetId="23" r:id="rId17"/>
    <sheet name="PP15" sheetId="24" r:id="rId18"/>
    <sheet name="per partner - per kostensoort" sheetId="2" r:id="rId19"/>
    <sheet name="per werkpakket - per partner" sheetId="9" r:id="rId20"/>
    <sheet name="Financiering (per partner)" sheetId="3" r:id="rId21"/>
    <sheet name="versie" sheetId="25" r:id="rId22"/>
  </sheets>
  <definedNames>
    <definedName name="Loonkostenforfait">Penvoerder!$C$9</definedName>
    <definedName name="OndernemingType">Projectinformatie!#REF!</definedName>
    <definedName name="OverigeKostenForfait">Penvoerder!$C$10</definedName>
    <definedName name="Werkpakketten">Projectinformatie!$G$12:$G$21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 i="13" l="1"/>
  <c r="G23" i="13"/>
  <c r="G22" i="13"/>
  <c r="G21" i="13"/>
  <c r="G20" i="13"/>
  <c r="G24" i="11"/>
  <c r="G23" i="11"/>
  <c r="G22" i="11"/>
  <c r="G21" i="11"/>
  <c r="G20" i="11"/>
  <c r="G23" i="10"/>
  <c r="H23" i="10" s="1"/>
  <c r="I23" i="10" s="1"/>
  <c r="J23" i="10" s="1"/>
  <c r="G24" i="10"/>
  <c r="H24" i="10" s="1"/>
  <c r="I24" i="10" s="1"/>
  <c r="G25" i="10"/>
  <c r="H25" i="10"/>
  <c r="I25" i="10"/>
  <c r="G26" i="10"/>
  <c r="H26" i="10" s="1"/>
  <c r="I26" i="10" s="1"/>
  <c r="G27" i="10"/>
  <c r="H27" i="10"/>
  <c r="I27" i="10"/>
  <c r="G28" i="10"/>
  <c r="H28" i="10" s="1"/>
  <c r="I28" i="10" s="1"/>
  <c r="G29" i="10"/>
  <c r="H29" i="10" s="1"/>
  <c r="I29" i="10" s="1"/>
  <c r="G30" i="10"/>
  <c r="H30" i="10" s="1"/>
  <c r="I30" i="10" s="1"/>
  <c r="G31" i="10"/>
  <c r="H31" i="10"/>
  <c r="I31" i="10"/>
  <c r="G32" i="10"/>
  <c r="H32" i="10"/>
  <c r="I32" i="10"/>
  <c r="G33" i="10"/>
  <c r="H33" i="10"/>
  <c r="I33" i="10" s="1"/>
  <c r="G22" i="5"/>
  <c r="G31" i="14" l="1"/>
  <c r="G30" i="14"/>
  <c r="B11" i="9" l="1"/>
  <c r="B10" i="9"/>
  <c r="B9" i="9"/>
  <c r="B8" i="9"/>
  <c r="G22" i="24" l="1"/>
  <c r="G21" i="24"/>
  <c r="L19" i="2" l="1"/>
  <c r="G90" i="5"/>
  <c r="Q11" i="9" l="1"/>
  <c r="Q10" i="9"/>
  <c r="Q9" i="9"/>
  <c r="Q8" i="9"/>
  <c r="G21" i="6" l="1"/>
  <c r="G20" i="6"/>
  <c r="G19" i="6"/>
  <c r="G18" i="6"/>
  <c r="G17" i="6"/>
  <c r="G16" i="6"/>
  <c r="G15" i="6"/>
  <c r="G14" i="6"/>
  <c r="G13" i="6"/>
  <c r="G12" i="6"/>
  <c r="C18" i="3"/>
  <c r="C17" i="3"/>
  <c r="C16" i="3"/>
  <c r="C15" i="3"/>
  <c r="C14" i="3"/>
  <c r="C13" i="3"/>
  <c r="C12" i="3"/>
  <c r="C11" i="3"/>
  <c r="C10" i="3"/>
  <c r="C9" i="3"/>
  <c r="C8" i="3"/>
  <c r="C7" i="3"/>
  <c r="C6" i="3"/>
  <c r="C5" i="3"/>
  <c r="C4" i="3"/>
  <c r="G33" i="5"/>
  <c r="G32" i="5"/>
  <c r="G31" i="5"/>
  <c r="G30" i="5"/>
  <c r="G29" i="5"/>
  <c r="G28" i="5"/>
  <c r="G27" i="5"/>
  <c r="G26" i="5"/>
  <c r="G25" i="5"/>
  <c r="G24" i="5"/>
  <c r="G23" i="5"/>
  <c r="G31" i="23"/>
  <c r="G30" i="23"/>
  <c r="G29" i="23"/>
  <c r="G28" i="23"/>
  <c r="G27" i="23"/>
  <c r="G26" i="23"/>
  <c r="G25" i="23"/>
  <c r="G24" i="23"/>
  <c r="G23" i="23"/>
  <c r="G22" i="23"/>
  <c r="G21" i="23"/>
  <c r="G20" i="23"/>
  <c r="G31" i="22"/>
  <c r="G30" i="22"/>
  <c r="G29" i="22"/>
  <c r="G28" i="22"/>
  <c r="G27" i="22"/>
  <c r="G26" i="22"/>
  <c r="G25" i="22"/>
  <c r="G24" i="22"/>
  <c r="G23" i="22"/>
  <c r="G22" i="22"/>
  <c r="G21" i="22"/>
  <c r="G20" i="22"/>
  <c r="G31" i="21"/>
  <c r="G30" i="21"/>
  <c r="G29" i="21"/>
  <c r="G28" i="21"/>
  <c r="G27" i="21"/>
  <c r="G26" i="21"/>
  <c r="G25" i="21"/>
  <c r="G24" i="21"/>
  <c r="G23" i="21"/>
  <c r="G22" i="21"/>
  <c r="G21" i="21"/>
  <c r="G20" i="21"/>
  <c r="G31" i="20"/>
  <c r="G30" i="20"/>
  <c r="G29" i="20"/>
  <c r="G28" i="20"/>
  <c r="G27" i="20"/>
  <c r="G26" i="20"/>
  <c r="G25" i="20"/>
  <c r="G24" i="20"/>
  <c r="G23" i="20"/>
  <c r="G22" i="20"/>
  <c r="G21" i="20"/>
  <c r="G20" i="20"/>
  <c r="G31" i="19"/>
  <c r="G30" i="19"/>
  <c r="G29" i="19"/>
  <c r="G28" i="19"/>
  <c r="G27" i="19"/>
  <c r="G26" i="19"/>
  <c r="G25" i="19"/>
  <c r="G24" i="19"/>
  <c r="G23" i="19"/>
  <c r="G22" i="19"/>
  <c r="G21" i="19"/>
  <c r="G20" i="19"/>
  <c r="G31" i="12"/>
  <c r="G30" i="12"/>
  <c r="G29" i="12"/>
  <c r="G28" i="12"/>
  <c r="G27" i="12"/>
  <c r="G26" i="12"/>
  <c r="G25" i="12"/>
  <c r="G24" i="12"/>
  <c r="G23" i="12"/>
  <c r="G22" i="12"/>
  <c r="G21" i="12"/>
  <c r="G20" i="12"/>
  <c r="G31" i="18"/>
  <c r="G30" i="18"/>
  <c r="G29" i="18"/>
  <c r="G28" i="18"/>
  <c r="G27" i="18"/>
  <c r="G26" i="18"/>
  <c r="G25" i="18"/>
  <c r="G24" i="18"/>
  <c r="G23" i="18"/>
  <c r="G22" i="18"/>
  <c r="G21" i="18"/>
  <c r="G20" i="18"/>
  <c r="G31" i="17"/>
  <c r="G30" i="17"/>
  <c r="G29" i="17"/>
  <c r="G28" i="17"/>
  <c r="G27" i="17"/>
  <c r="G26" i="17"/>
  <c r="G25" i="17"/>
  <c r="G24" i="17"/>
  <c r="G23" i="17"/>
  <c r="G22" i="17"/>
  <c r="G21" i="17"/>
  <c r="G20" i="17"/>
  <c r="G31" i="16"/>
  <c r="G30" i="16"/>
  <c r="G29" i="16"/>
  <c r="G28" i="16"/>
  <c r="G27" i="16"/>
  <c r="G26" i="16"/>
  <c r="G25" i="16"/>
  <c r="G24" i="16"/>
  <c r="G23" i="16"/>
  <c r="G22" i="16"/>
  <c r="G21" i="16"/>
  <c r="G20" i="16"/>
  <c r="G31" i="15"/>
  <c r="G30" i="15"/>
  <c r="G29" i="15"/>
  <c r="G28" i="15"/>
  <c r="G27" i="15"/>
  <c r="G26" i="15"/>
  <c r="G25" i="15"/>
  <c r="G24" i="15"/>
  <c r="G23" i="15"/>
  <c r="G22" i="15"/>
  <c r="G21" i="15"/>
  <c r="G20" i="15"/>
  <c r="G29" i="14"/>
  <c r="G28" i="14"/>
  <c r="G27" i="14"/>
  <c r="G26" i="14"/>
  <c r="G25" i="14"/>
  <c r="G24" i="14"/>
  <c r="G23" i="14"/>
  <c r="G22" i="14"/>
  <c r="G21" i="14"/>
  <c r="G20" i="14"/>
  <c r="G31" i="13"/>
  <c r="G30" i="13"/>
  <c r="G29" i="13"/>
  <c r="G28" i="13"/>
  <c r="G27" i="13"/>
  <c r="G26" i="13"/>
  <c r="G25" i="13"/>
  <c r="G31" i="11"/>
  <c r="G30" i="11"/>
  <c r="G29" i="11"/>
  <c r="G28" i="11"/>
  <c r="G27" i="11"/>
  <c r="G26" i="11"/>
  <c r="G25" i="11"/>
  <c r="G31" i="24"/>
  <c r="G30" i="24"/>
  <c r="G29" i="24"/>
  <c r="G28" i="24"/>
  <c r="G27" i="24"/>
  <c r="G26" i="24"/>
  <c r="G25" i="24"/>
  <c r="G24" i="24"/>
  <c r="G23" i="24"/>
  <c r="G20" i="24"/>
  <c r="J33" i="10"/>
  <c r="J32" i="10"/>
  <c r="J31" i="10"/>
  <c r="J30" i="10"/>
  <c r="J29" i="10"/>
  <c r="J28" i="10"/>
  <c r="J27" i="10"/>
  <c r="J26" i="10"/>
  <c r="J25" i="10"/>
  <c r="J24" i="10"/>
  <c r="O26" i="2" l="1"/>
  <c r="O25" i="2"/>
  <c r="O24" i="2"/>
  <c r="O23" i="2"/>
  <c r="C96" i="14" l="1"/>
  <c r="G88" i="14" s="1"/>
  <c r="G52" i="14"/>
  <c r="C96" i="15"/>
  <c r="G88" i="15"/>
  <c r="G52" i="15"/>
  <c r="C96" i="16"/>
  <c r="G88" i="16" s="1"/>
  <c r="G52" i="16"/>
  <c r="C96" i="17"/>
  <c r="G88" i="17"/>
  <c r="G52" i="17"/>
  <c r="C96" i="18"/>
  <c r="G88" i="18" s="1"/>
  <c r="G52" i="18"/>
  <c r="C96" i="12"/>
  <c r="G88" i="12" s="1"/>
  <c r="G52" i="12"/>
  <c r="C96" i="19"/>
  <c r="G88" i="19" s="1"/>
  <c r="G52" i="19"/>
  <c r="C96" i="20"/>
  <c r="G88" i="20" s="1"/>
  <c r="G52" i="20"/>
  <c r="C96" i="21"/>
  <c r="G88" i="21" s="1"/>
  <c r="G52" i="21"/>
  <c r="C96" i="22"/>
  <c r="G88" i="22" s="1"/>
  <c r="G52" i="22"/>
  <c r="C96" i="23"/>
  <c r="G88" i="23" s="1"/>
  <c r="G52" i="23"/>
  <c r="C96" i="24"/>
  <c r="G88" i="24" s="1"/>
  <c r="G52" i="24"/>
  <c r="C96" i="13"/>
  <c r="G88" i="13" s="1"/>
  <c r="G52" i="13"/>
  <c r="G32" i="14" l="1"/>
  <c r="E105" i="14" s="1"/>
  <c r="G32" i="15"/>
  <c r="E105" i="15" s="1"/>
  <c r="G32" i="18"/>
  <c r="G32" i="21"/>
  <c r="E105" i="21" s="1"/>
  <c r="G32" i="20"/>
  <c r="E105" i="20" s="1"/>
  <c r="G32" i="19"/>
  <c r="E105" i="19" s="1"/>
  <c r="G32" i="12"/>
  <c r="E105" i="12" s="1"/>
  <c r="G32" i="17"/>
  <c r="E105" i="17" s="1"/>
  <c r="G32" i="16"/>
  <c r="G32" i="13"/>
  <c r="E105" i="13" s="1"/>
  <c r="G32" i="22"/>
  <c r="G32" i="23"/>
  <c r="G32" i="24"/>
  <c r="E105" i="24" s="1"/>
  <c r="E105" i="16"/>
  <c r="E105" i="18"/>
  <c r="C96" i="11"/>
  <c r="G88" i="11" s="1"/>
  <c r="G52" i="11"/>
  <c r="G54" i="5"/>
  <c r="G20" i="10"/>
  <c r="H20" i="10" s="1"/>
  <c r="I20" i="10" s="1"/>
  <c r="J20" i="10" s="1"/>
  <c r="G21" i="10"/>
  <c r="H21" i="10" s="1"/>
  <c r="I21" i="10" s="1"/>
  <c r="J21" i="10" s="1"/>
  <c r="G22" i="10"/>
  <c r="H22" i="10" s="1"/>
  <c r="I22" i="10" s="1"/>
  <c r="J22" i="10" s="1"/>
  <c r="G19" i="10"/>
  <c r="H19" i="10" s="1"/>
  <c r="I19" i="10" s="1"/>
  <c r="J19" i="10" s="1"/>
  <c r="A11" i="9"/>
  <c r="A10" i="9"/>
  <c r="A9" i="9"/>
  <c r="A8" i="9"/>
  <c r="A7" i="9"/>
  <c r="A6" i="9"/>
  <c r="A5" i="9"/>
  <c r="A4" i="9"/>
  <c r="A3" i="9"/>
  <c r="A2" i="9"/>
  <c r="C98" i="5"/>
  <c r="F4" i="3" s="1"/>
  <c r="G32" i="11" l="1"/>
  <c r="E105" i="11" s="1"/>
  <c r="G34" i="5"/>
  <c r="E105" i="22"/>
  <c r="E105" i="23"/>
  <c r="E108" i="5" l="1"/>
  <c r="G56" i="15" l="1"/>
  <c r="G56" i="5"/>
  <c r="G56" i="17"/>
  <c r="G56" i="11"/>
  <c r="G56" i="23"/>
  <c r="G56" i="13"/>
  <c r="G56" i="20"/>
  <c r="G56" i="12"/>
  <c r="G56" i="19"/>
  <c r="G56" i="14"/>
  <c r="G56" i="24"/>
  <c r="B18" i="3" s="1"/>
  <c r="G56" i="21"/>
  <c r="G56" i="16"/>
  <c r="B88" i="16" s="1"/>
  <c r="G56" i="18"/>
  <c r="G56" i="22"/>
  <c r="N1" i="9" s="1"/>
  <c r="E106" i="14"/>
  <c r="G54" i="23"/>
  <c r="E106" i="23"/>
  <c r="E106" i="12"/>
  <c r="E106" i="22"/>
  <c r="G54" i="22"/>
  <c r="E106" i="13"/>
  <c r="G54" i="12"/>
  <c r="G54" i="15"/>
  <c r="E109" i="5"/>
  <c r="G54" i="24"/>
  <c r="G54" i="21"/>
  <c r="G54" i="20"/>
  <c r="E106" i="20"/>
  <c r="G54" i="13"/>
  <c r="G54" i="18"/>
  <c r="G54" i="14"/>
  <c r="E106" i="15"/>
  <c r="G54" i="17"/>
  <c r="G54" i="11"/>
  <c r="E106" i="24"/>
  <c r="E106" i="18"/>
  <c r="G54" i="16"/>
  <c r="E107" i="5"/>
  <c r="E106" i="16"/>
  <c r="G54" i="19"/>
  <c r="E106" i="17"/>
  <c r="E106" i="19"/>
  <c r="E106" i="21"/>
  <c r="E106" i="11"/>
  <c r="G58" i="5"/>
  <c r="H58" i="5" s="1"/>
  <c r="N7" i="9" l="1"/>
  <c r="N6" i="9"/>
  <c r="N5" i="9"/>
  <c r="N2" i="9"/>
  <c r="N8" i="9"/>
  <c r="N4" i="9"/>
  <c r="N10" i="9"/>
  <c r="N9" i="9"/>
  <c r="N11" i="9"/>
  <c r="N3" i="9"/>
  <c r="B18" i="2"/>
  <c r="P1" i="9"/>
  <c r="E108" i="16"/>
  <c r="B89" i="16"/>
  <c r="B67" i="5"/>
  <c r="B68" i="5" s="1"/>
  <c r="F88" i="11"/>
  <c r="E88" i="11"/>
  <c r="D4" i="3"/>
  <c r="B9" i="3"/>
  <c r="B9" i="2"/>
  <c r="G1" i="9"/>
  <c r="B65" i="14"/>
  <c r="E1" i="9"/>
  <c r="B7" i="2"/>
  <c r="B7" i="3"/>
  <c r="B65" i="17"/>
  <c r="B10" i="2"/>
  <c r="H1" i="9"/>
  <c r="B10" i="3"/>
  <c r="B88" i="23"/>
  <c r="E89" i="23" s="1"/>
  <c r="B17" i="2"/>
  <c r="B17" i="3"/>
  <c r="O1" i="9"/>
  <c r="B65" i="16"/>
  <c r="B88" i="20"/>
  <c r="L1" i="9"/>
  <c r="B14" i="3"/>
  <c r="B14" i="2"/>
  <c r="B88" i="21"/>
  <c r="B15" i="2"/>
  <c r="M1" i="9"/>
  <c r="B15" i="3"/>
  <c r="B65" i="11"/>
  <c r="B5" i="2"/>
  <c r="C1" i="9"/>
  <c r="B5" i="3"/>
  <c r="B88" i="22"/>
  <c r="B16" i="3"/>
  <c r="B16" i="2"/>
  <c r="K1" i="9"/>
  <c r="B13" i="2"/>
  <c r="B13" i="3"/>
  <c r="B88" i="15"/>
  <c r="F1" i="9"/>
  <c r="B8" i="3"/>
  <c r="B8" i="2"/>
  <c r="B6" i="2"/>
  <c r="D1" i="9"/>
  <c r="B6" i="3"/>
  <c r="B88" i="18"/>
  <c r="B11" i="3"/>
  <c r="B11" i="2"/>
  <c r="I1" i="9"/>
  <c r="B65" i="12"/>
  <c r="J1" i="9"/>
  <c r="B12" i="3"/>
  <c r="B12" i="2"/>
  <c r="B65" i="15"/>
  <c r="B4" i="5"/>
  <c r="B1" i="9"/>
  <c r="B4" i="3"/>
  <c r="B4" i="2"/>
  <c r="B65" i="24"/>
  <c r="B88" i="24"/>
  <c r="B65" i="22"/>
  <c r="B88" i="12"/>
  <c r="Q14" i="9"/>
  <c r="B88" i="11"/>
  <c r="B65" i="18"/>
  <c r="G89" i="16"/>
  <c r="B88" i="17"/>
  <c r="B65" i="23"/>
  <c r="B88" i="14"/>
  <c r="B65" i="21"/>
  <c r="B90" i="5"/>
  <c r="G91" i="5" s="1"/>
  <c r="B65" i="19"/>
  <c r="B66" i="19" s="1"/>
  <c r="B88" i="19"/>
  <c r="B89" i="19" s="1"/>
  <c r="B65" i="20"/>
  <c r="B66" i="20" s="1"/>
  <c r="B88" i="13"/>
  <c r="B89" i="13" s="1"/>
  <c r="B65" i="13"/>
  <c r="B66" i="13" s="1"/>
  <c r="F89" i="16"/>
  <c r="G4" i="3"/>
  <c r="E89" i="16"/>
  <c r="F10" i="9" l="1"/>
  <c r="F8" i="9"/>
  <c r="F11" i="9"/>
  <c r="F9" i="9"/>
  <c r="E9" i="9"/>
  <c r="E8" i="9"/>
  <c r="E3" i="9"/>
  <c r="E10" i="9"/>
  <c r="E11" i="9"/>
  <c r="C11" i="9"/>
  <c r="C10" i="9"/>
  <c r="C8" i="9"/>
  <c r="C9" i="9"/>
  <c r="G5" i="9"/>
  <c r="G4" i="9"/>
  <c r="G11" i="9"/>
  <c r="G3" i="9"/>
  <c r="G8" i="9"/>
  <c r="G7" i="9"/>
  <c r="G6" i="9"/>
  <c r="G10" i="9"/>
  <c r="G2" i="9"/>
  <c r="G9" i="9"/>
  <c r="L11" i="9"/>
  <c r="L3" i="9"/>
  <c r="L10" i="9"/>
  <c r="L2" i="9"/>
  <c r="L9" i="9"/>
  <c r="L8" i="9"/>
  <c r="L4" i="9"/>
  <c r="L7" i="9"/>
  <c r="L6" i="9"/>
  <c r="L5" i="9"/>
  <c r="H11" i="9"/>
  <c r="H3" i="9"/>
  <c r="H10" i="9"/>
  <c r="H2" i="9"/>
  <c r="H9" i="9"/>
  <c r="H8" i="9"/>
  <c r="H6" i="9"/>
  <c r="H4" i="9"/>
  <c r="H7" i="9"/>
  <c r="H5" i="9"/>
  <c r="D11" i="9"/>
  <c r="D10" i="9"/>
  <c r="D9" i="9"/>
  <c r="D8" i="9"/>
  <c r="K5" i="9"/>
  <c r="K4" i="9"/>
  <c r="K11" i="9"/>
  <c r="K3" i="9"/>
  <c r="K6" i="9"/>
  <c r="K10" i="9"/>
  <c r="K2" i="9"/>
  <c r="K8" i="9"/>
  <c r="K9" i="9"/>
  <c r="K7" i="9"/>
  <c r="I9" i="9"/>
  <c r="I8" i="9"/>
  <c r="I7" i="9"/>
  <c r="I3" i="9"/>
  <c r="I2" i="9"/>
  <c r="I6" i="9"/>
  <c r="I10" i="9"/>
  <c r="I5" i="9"/>
  <c r="I4" i="9"/>
  <c r="I11" i="9"/>
  <c r="J7" i="9"/>
  <c r="J6" i="9"/>
  <c r="J5" i="9"/>
  <c r="J10" i="9"/>
  <c r="J9" i="9"/>
  <c r="J4" i="9"/>
  <c r="J2" i="9"/>
  <c r="J8" i="9"/>
  <c r="J11" i="9"/>
  <c r="J3" i="9"/>
  <c r="P11" i="9"/>
  <c r="P9" i="9"/>
  <c r="P10" i="9"/>
  <c r="P8" i="9"/>
  <c r="M9" i="9"/>
  <c r="M8" i="9"/>
  <c r="M7" i="9"/>
  <c r="M11" i="9"/>
  <c r="M6" i="9"/>
  <c r="M4" i="9"/>
  <c r="M3" i="9"/>
  <c r="M10" i="9"/>
  <c r="M2" i="9"/>
  <c r="M5" i="9"/>
  <c r="O5" i="9"/>
  <c r="O4" i="9"/>
  <c r="O11" i="9"/>
  <c r="O3" i="9"/>
  <c r="O7" i="9"/>
  <c r="O10" i="9"/>
  <c r="O2" i="9"/>
  <c r="O8" i="9"/>
  <c r="O6" i="9"/>
  <c r="O9" i="9"/>
  <c r="E11" i="3"/>
  <c r="D11" i="3"/>
  <c r="F11" i="3"/>
  <c r="F89" i="21"/>
  <c r="B89" i="21"/>
  <c r="G66" i="23"/>
  <c r="B66" i="23"/>
  <c r="D66" i="22"/>
  <c r="B66" i="22"/>
  <c r="E89" i="18"/>
  <c r="B89" i="18"/>
  <c r="D66" i="24"/>
  <c r="B66" i="24"/>
  <c r="F66" i="18"/>
  <c r="B66" i="18"/>
  <c r="G66" i="12"/>
  <c r="B66" i="12"/>
  <c r="F16" i="3"/>
  <c r="E16" i="3"/>
  <c r="D16" i="3"/>
  <c r="D15" i="3"/>
  <c r="F15" i="3"/>
  <c r="E15" i="3"/>
  <c r="F66" i="16"/>
  <c r="B66" i="16"/>
  <c r="E107" i="17"/>
  <c r="B66" i="17"/>
  <c r="F8" i="3"/>
  <c r="E8" i="3"/>
  <c r="D8" i="3"/>
  <c r="E108" i="22"/>
  <c r="B89" i="22"/>
  <c r="E7" i="3"/>
  <c r="D7" i="3"/>
  <c r="F7" i="3"/>
  <c r="G66" i="21"/>
  <c r="B66" i="21"/>
  <c r="F17" i="3"/>
  <c r="D17" i="3"/>
  <c r="E17" i="3"/>
  <c r="F89" i="12"/>
  <c r="B89" i="12"/>
  <c r="F89" i="23"/>
  <c r="B89" i="23"/>
  <c r="E66" i="14"/>
  <c r="B66" i="14"/>
  <c r="F13" i="3"/>
  <c r="E13" i="3"/>
  <c r="D13" i="3"/>
  <c r="F89" i="17"/>
  <c r="B89" i="17"/>
  <c r="E89" i="24"/>
  <c r="B89" i="24"/>
  <c r="D6" i="3"/>
  <c r="F6" i="3"/>
  <c r="E6" i="3"/>
  <c r="D14" i="3"/>
  <c r="F14" i="3"/>
  <c r="E14" i="3"/>
  <c r="F10" i="3"/>
  <c r="E10" i="3"/>
  <c r="D10" i="3"/>
  <c r="E108" i="15"/>
  <c r="B89" i="15"/>
  <c r="E12" i="3"/>
  <c r="F12" i="3"/>
  <c r="D12" i="3"/>
  <c r="E89" i="14"/>
  <c r="B89" i="14"/>
  <c r="E107" i="15"/>
  <c r="B66" i="15"/>
  <c r="F18" i="3"/>
  <c r="E18" i="3"/>
  <c r="D18" i="3"/>
  <c r="F89" i="20"/>
  <c r="B89" i="20"/>
  <c r="F9" i="3"/>
  <c r="E9" i="3"/>
  <c r="D9" i="3"/>
  <c r="G66" i="11"/>
  <c r="B66" i="11"/>
  <c r="E108" i="11"/>
  <c r="B89" i="11"/>
  <c r="E4" i="3"/>
  <c r="J4" i="3" s="1"/>
  <c r="B91" i="5"/>
  <c r="E107" i="12"/>
  <c r="O10" i="2"/>
  <c r="G10" i="3" s="1"/>
  <c r="J10" i="3" s="1"/>
  <c r="D10" i="2"/>
  <c r="K10" i="2"/>
  <c r="C10" i="2"/>
  <c r="J10" i="2"/>
  <c r="I10" i="2"/>
  <c r="H10" i="2"/>
  <c r="G10" i="2"/>
  <c r="F10" i="2"/>
  <c r="E10" i="2"/>
  <c r="O16" i="2"/>
  <c r="G16" i="3" s="1"/>
  <c r="J16" i="3" s="1"/>
  <c r="F16" i="2"/>
  <c r="E16" i="2"/>
  <c r="I16" i="2"/>
  <c r="D16" i="2"/>
  <c r="K16" i="2"/>
  <c r="C16" i="2"/>
  <c r="H16" i="2"/>
  <c r="J16" i="2"/>
  <c r="G16" i="2"/>
  <c r="O11" i="2"/>
  <c r="G11" i="3" s="1"/>
  <c r="J11" i="3" s="1"/>
  <c r="K11" i="2"/>
  <c r="C11" i="2"/>
  <c r="J11" i="2"/>
  <c r="I11" i="2"/>
  <c r="H11" i="2"/>
  <c r="E11" i="2"/>
  <c r="G11" i="2"/>
  <c r="F11" i="2"/>
  <c r="D11" i="2"/>
  <c r="O15" i="2"/>
  <c r="G15" i="3" s="1"/>
  <c r="J15" i="3" s="1"/>
  <c r="G15" i="2"/>
  <c r="F15" i="2"/>
  <c r="E15" i="2"/>
  <c r="D15" i="2"/>
  <c r="I15" i="2"/>
  <c r="K15" i="2"/>
  <c r="C15" i="2"/>
  <c r="J15" i="2"/>
  <c r="H15" i="2"/>
  <c r="O17" i="2"/>
  <c r="G17" i="3" s="1"/>
  <c r="J17" i="3" s="1"/>
  <c r="E17" i="2"/>
  <c r="D17" i="2"/>
  <c r="H17" i="2"/>
  <c r="K17" i="2"/>
  <c r="C17" i="2"/>
  <c r="J17" i="2"/>
  <c r="I17" i="2"/>
  <c r="G17" i="2"/>
  <c r="F17" i="2"/>
  <c r="O14" i="2"/>
  <c r="G14" i="3" s="1"/>
  <c r="J14" i="3" s="1"/>
  <c r="H14" i="2"/>
  <c r="G14" i="2"/>
  <c r="C14" i="2"/>
  <c r="F14" i="2"/>
  <c r="E14" i="2"/>
  <c r="J14" i="2"/>
  <c r="D14" i="2"/>
  <c r="K14" i="2"/>
  <c r="I14" i="2"/>
  <c r="O9" i="2"/>
  <c r="G9" i="3" s="1"/>
  <c r="J9" i="3" s="1"/>
  <c r="E9" i="2"/>
  <c r="D9" i="2"/>
  <c r="H9" i="2"/>
  <c r="K9" i="2"/>
  <c r="C9" i="2"/>
  <c r="J9" i="2"/>
  <c r="G9" i="2"/>
  <c r="I9" i="2"/>
  <c r="F9" i="2"/>
  <c r="E107" i="24"/>
  <c r="O12" i="2"/>
  <c r="G12" i="3" s="1"/>
  <c r="J12" i="3" s="1"/>
  <c r="J12" i="2"/>
  <c r="I12" i="2"/>
  <c r="E12" i="2"/>
  <c r="D12" i="2"/>
  <c r="H12" i="2"/>
  <c r="G12" i="2"/>
  <c r="F12" i="2"/>
  <c r="C12" i="2"/>
  <c r="K12" i="2"/>
  <c r="E108" i="20"/>
  <c r="G89" i="20"/>
  <c r="E89" i="20"/>
  <c r="G66" i="14"/>
  <c r="E108" i="23"/>
  <c r="F66" i="24"/>
  <c r="E107" i="11"/>
  <c r="D66" i="12"/>
  <c r="F66" i="12"/>
  <c r="E66" i="12"/>
  <c r="F89" i="18"/>
  <c r="E66" i="24"/>
  <c r="F66" i="11"/>
  <c r="E66" i="11"/>
  <c r="G89" i="18"/>
  <c r="G89" i="21"/>
  <c r="E108" i="21"/>
  <c r="F66" i="17"/>
  <c r="D66" i="11"/>
  <c r="E107" i="23"/>
  <c r="E89" i="22"/>
  <c r="G89" i="24"/>
  <c r="E108" i="12"/>
  <c r="F66" i="15"/>
  <c r="E107" i="14"/>
  <c r="E89" i="12"/>
  <c r="E89" i="15"/>
  <c r="D66" i="14"/>
  <c r="F66" i="14"/>
  <c r="G66" i="24"/>
  <c r="E108" i="18"/>
  <c r="G89" i="23"/>
  <c r="F89" i="22"/>
  <c r="E5" i="3"/>
  <c r="D5" i="3"/>
  <c r="F5" i="3"/>
  <c r="E66" i="16"/>
  <c r="F89" i="24"/>
  <c r="G66" i="22"/>
  <c r="G66" i="15"/>
  <c r="F89" i="15"/>
  <c r="E107" i="22"/>
  <c r="G89" i="15"/>
  <c r="G66" i="17"/>
  <c r="E107" i="21"/>
  <c r="E66" i="17"/>
  <c r="E108" i="14"/>
  <c r="E107" i="16"/>
  <c r="E66" i="22"/>
  <c r="D66" i="15"/>
  <c r="E89" i="21"/>
  <c r="D66" i="18"/>
  <c r="D66" i="16"/>
  <c r="G66" i="16"/>
  <c r="D66" i="17"/>
  <c r="G89" i="22"/>
  <c r="E66" i="15"/>
  <c r="E91" i="5"/>
  <c r="E108" i="24"/>
  <c r="G89" i="12"/>
  <c r="F66" i="22"/>
  <c r="G89" i="14"/>
  <c r="D66" i="21"/>
  <c r="E66" i="18"/>
  <c r="G66" i="18"/>
  <c r="F66" i="21"/>
  <c r="G89" i="11"/>
  <c r="F89" i="11"/>
  <c r="E89" i="11"/>
  <c r="F89" i="14"/>
  <c r="E4" i="9" s="1"/>
  <c r="E66" i="21"/>
  <c r="E107" i="18"/>
  <c r="E111" i="5"/>
  <c r="F91" i="5"/>
  <c r="D66" i="23"/>
  <c r="F66" i="23"/>
  <c r="E66" i="23"/>
  <c r="E89" i="17"/>
  <c r="G89" i="17"/>
  <c r="E108" i="17"/>
  <c r="D66" i="20"/>
  <c r="E66" i="20"/>
  <c r="F66" i="20"/>
  <c r="G66" i="20"/>
  <c r="E107" i="20"/>
  <c r="E108" i="19"/>
  <c r="G89" i="19"/>
  <c r="E89" i="19"/>
  <c r="F89" i="19"/>
  <c r="E107" i="19"/>
  <c r="F66" i="19"/>
  <c r="G66" i="19"/>
  <c r="E66" i="19"/>
  <c r="D66" i="19"/>
  <c r="D66" i="13"/>
  <c r="G66" i="13"/>
  <c r="E107" i="13"/>
  <c r="E66" i="13"/>
  <c r="F66" i="13"/>
  <c r="D6" i="9" s="1"/>
  <c r="E89" i="13"/>
  <c r="G89" i="13"/>
  <c r="E108" i="13"/>
  <c r="F89" i="13"/>
  <c r="F68" i="5"/>
  <c r="G68" i="5"/>
  <c r="E68" i="5"/>
  <c r="E110" i="5"/>
  <c r="D68" i="5"/>
  <c r="P2" i="9" l="1"/>
  <c r="C2" i="9"/>
  <c r="F7" i="9"/>
  <c r="C4" i="9"/>
  <c r="D2" i="9"/>
  <c r="E6" i="9"/>
  <c r="F2" i="9"/>
  <c r="P5" i="9"/>
  <c r="D5" i="9"/>
  <c r="D3" i="9"/>
  <c r="C5" i="9"/>
  <c r="E7" i="9"/>
  <c r="P4" i="9"/>
  <c r="D7" i="9"/>
  <c r="C6" i="9"/>
  <c r="F4" i="9"/>
  <c r="P6" i="9"/>
  <c r="D4" i="9"/>
  <c r="E5" i="9"/>
  <c r="F5" i="9"/>
  <c r="E2" i="9"/>
  <c r="F6" i="9"/>
  <c r="P7" i="9"/>
  <c r="P3" i="9"/>
  <c r="C7" i="9"/>
  <c r="F3" i="9"/>
  <c r="C3" i="9"/>
  <c r="B6" i="9"/>
  <c r="B5" i="9"/>
  <c r="B4" i="9"/>
  <c r="B2" i="9"/>
  <c r="B3" i="9"/>
  <c r="B7" i="9"/>
  <c r="N17" i="2"/>
  <c r="N10" i="2"/>
  <c r="N16" i="2"/>
  <c r="H10" i="3"/>
  <c r="I10" i="3" s="1"/>
  <c r="G6" i="2"/>
  <c r="E8" i="2"/>
  <c r="J6" i="2"/>
  <c r="M15" i="2"/>
  <c r="J7" i="2"/>
  <c r="H17" i="3"/>
  <c r="I17" i="3" s="1"/>
  <c r="J18" i="2"/>
  <c r="I18" i="2"/>
  <c r="G18" i="2"/>
  <c r="C18" i="2"/>
  <c r="K18" i="2"/>
  <c r="E18" i="2"/>
  <c r="D18" i="2"/>
  <c r="H18" i="2"/>
  <c r="F18" i="2"/>
  <c r="H8" i="2"/>
  <c r="G8" i="2"/>
  <c r="I8" i="2"/>
  <c r="C8" i="2"/>
  <c r="J8" i="2"/>
  <c r="K8" i="2"/>
  <c r="F8" i="2"/>
  <c r="D8" i="2"/>
  <c r="I7" i="2"/>
  <c r="G7" i="2"/>
  <c r="K7" i="2"/>
  <c r="D7" i="2"/>
  <c r="C7" i="2"/>
  <c r="E7" i="2"/>
  <c r="F7" i="2"/>
  <c r="H7" i="2"/>
  <c r="E6" i="2"/>
  <c r="K6" i="2"/>
  <c r="I6" i="2"/>
  <c r="H6" i="2"/>
  <c r="C6" i="2"/>
  <c r="D6" i="2"/>
  <c r="F6" i="2"/>
  <c r="H11" i="3"/>
  <c r="I11" i="3" s="1"/>
  <c r="F19" i="3"/>
  <c r="D19" i="3"/>
  <c r="E19" i="3"/>
  <c r="H4" i="3"/>
  <c r="I4" i="3" s="1"/>
  <c r="K4" i="2"/>
  <c r="J4" i="2"/>
  <c r="I4" i="2"/>
  <c r="H4" i="2"/>
  <c r="N11" i="2"/>
  <c r="N15" i="2"/>
  <c r="N9" i="2"/>
  <c r="N12" i="2"/>
  <c r="N14" i="2"/>
  <c r="D5" i="2"/>
  <c r="H14" i="3"/>
  <c r="I14" i="3" s="1"/>
  <c r="I5" i="2"/>
  <c r="H9" i="3"/>
  <c r="I9" i="3" s="1"/>
  <c r="H15" i="3"/>
  <c r="I15" i="3" s="1"/>
  <c r="F5" i="2"/>
  <c r="E5" i="2"/>
  <c r="E13" i="2"/>
  <c r="K13" i="2"/>
  <c r="G5" i="2"/>
  <c r="D13" i="2"/>
  <c r="F13" i="2"/>
  <c r="C5" i="2"/>
  <c r="G13" i="2"/>
  <c r="K5" i="2"/>
  <c r="H12" i="3"/>
  <c r="I12" i="3" s="1"/>
  <c r="H13" i="2"/>
  <c r="H5" i="2"/>
  <c r="C13" i="2"/>
  <c r="G4" i="2"/>
  <c r="F4" i="2"/>
  <c r="E4" i="2"/>
  <c r="D4" i="2"/>
  <c r="C4" i="2"/>
  <c r="H16" i="3"/>
  <c r="I16" i="3" s="1"/>
  <c r="J13" i="2"/>
  <c r="I13" i="2"/>
  <c r="J5" i="2"/>
  <c r="M11" i="2"/>
  <c r="M16" i="2"/>
  <c r="M14" i="2"/>
  <c r="M12" i="2"/>
  <c r="M9" i="2"/>
  <c r="M10" i="2"/>
  <c r="M17" i="2"/>
  <c r="J12" i="9"/>
  <c r="N12" i="9"/>
  <c r="I12" i="9"/>
  <c r="H12" i="9"/>
  <c r="G12" i="9"/>
  <c r="M8" i="2" l="1"/>
  <c r="M7" i="2"/>
  <c r="N18" i="2"/>
  <c r="N7" i="2"/>
  <c r="O7" i="2" s="1"/>
  <c r="G7" i="3" s="1"/>
  <c r="J7" i="3" s="1"/>
  <c r="N5" i="2"/>
  <c r="M13" i="2"/>
  <c r="M18" i="2"/>
  <c r="O18" i="2" s="1"/>
  <c r="G18" i="3" s="1"/>
  <c r="J18" i="3" s="1"/>
  <c r="P12" i="9"/>
  <c r="F12" i="9"/>
  <c r="N8" i="2"/>
  <c r="O8" i="2" s="1"/>
  <c r="G8" i="3" s="1"/>
  <c r="J8" i="3" s="1"/>
  <c r="E12" i="9"/>
  <c r="N6" i="2"/>
  <c r="K19" i="2"/>
  <c r="N13" i="2"/>
  <c r="N4" i="2"/>
  <c r="Q2" i="9"/>
  <c r="Q3" i="9"/>
  <c r="Q4" i="9"/>
  <c r="Q5" i="9"/>
  <c r="Q7" i="9"/>
  <c r="Q6" i="9"/>
  <c r="M6" i="2"/>
  <c r="M5" i="2"/>
  <c r="M4" i="2"/>
  <c r="O13" i="2"/>
  <c r="G13" i="3" s="1"/>
  <c r="J13" i="3" s="1"/>
  <c r="M12" i="9"/>
  <c r="E19" i="2"/>
  <c r="G19" i="2"/>
  <c r="O12" i="9"/>
  <c r="F19" i="2"/>
  <c r="H19" i="2"/>
  <c r="B12" i="9"/>
  <c r="C19" i="2"/>
  <c r="I19" i="2"/>
  <c r="D19" i="2"/>
  <c r="K12" i="9"/>
  <c r="L12" i="9"/>
  <c r="J19" i="2"/>
  <c r="D12" i="9"/>
  <c r="O6" i="2" l="1"/>
  <c r="G6" i="3" s="1"/>
  <c r="J6" i="3" s="1"/>
  <c r="H18" i="3"/>
  <c r="I18" i="3" s="1"/>
  <c r="H8" i="3"/>
  <c r="I8" i="3" s="1"/>
  <c r="H7" i="3"/>
  <c r="I7" i="3" s="1"/>
  <c r="H6" i="3"/>
  <c r="I6" i="3" s="1"/>
  <c r="H13" i="3"/>
  <c r="I13" i="3" s="1"/>
  <c r="O4" i="2"/>
  <c r="C12" i="9"/>
  <c r="O5" i="2"/>
  <c r="G5" i="3" s="1"/>
  <c r="J5" i="3" s="1"/>
  <c r="M19" i="2"/>
  <c r="N19" i="2"/>
  <c r="Q12" i="9"/>
  <c r="Q16" i="9" s="1"/>
  <c r="H5" i="3" l="1"/>
  <c r="I5" i="3" s="1"/>
  <c r="G19" i="3"/>
  <c r="J19" i="3" s="1"/>
  <c r="O19" i="2"/>
  <c r="H19" i="3" l="1"/>
  <c r="I19" i="3" s="1"/>
</calcChain>
</file>

<file path=xl/sharedStrings.xml><?xml version="1.0" encoding="utf-8"?>
<sst xmlns="http://schemas.openxmlformats.org/spreadsheetml/2006/main" count="797" uniqueCount="142">
  <si>
    <t>Partner</t>
  </si>
  <si>
    <t>Naam</t>
  </si>
  <si>
    <t>TOTAAL</t>
  </si>
  <si>
    <t>Begroting per partner - per kostensoort</t>
  </si>
  <si>
    <t>Totale kosten</t>
  </si>
  <si>
    <t>Privaat</t>
  </si>
  <si>
    <t>Subsidie
(absoluut)</t>
  </si>
  <si>
    <t>Subsidie
(percentage)</t>
  </si>
  <si>
    <t>Totale subsidiabele
kosten</t>
  </si>
  <si>
    <t>Publiek</t>
  </si>
  <si>
    <t>MKB Klein</t>
  </si>
  <si>
    <t>MKB Midden</t>
  </si>
  <si>
    <t>Groot Bedrijf</t>
  </si>
  <si>
    <t>MKB Micro</t>
  </si>
  <si>
    <r>
      <t xml:space="preserve">Categorie onderneming
</t>
    </r>
    <r>
      <rPr>
        <sz val="7"/>
        <rFont val="Verdana"/>
        <family val="2"/>
      </rPr>
      <t>(zie MKB definitie)</t>
    </r>
  </si>
  <si>
    <t>Loonkosten + vast percentage</t>
  </si>
  <si>
    <t>IKS</t>
  </si>
  <si>
    <t>Uurtarieven EC</t>
  </si>
  <si>
    <t>Vast uurtarief</t>
  </si>
  <si>
    <t>Afschrijvingskosten</t>
  </si>
  <si>
    <t>Totale eigen bijdrage</t>
  </si>
  <si>
    <t>Type organisatie</t>
  </si>
  <si>
    <t>Overzicht werkpakketten</t>
  </si>
  <si>
    <t>Werkpakket</t>
  </si>
  <si>
    <t>Projectopbrengsten</t>
  </si>
  <si>
    <t>Loonkosten: vaste opslag 20% over kstsrt 5-8</t>
  </si>
  <si>
    <t>Detailbegroting per projectpartner</t>
  </si>
  <si>
    <t>Naam partner</t>
  </si>
  <si>
    <t>LOONKOSTEN</t>
  </si>
  <si>
    <t>aantal uur</t>
  </si>
  <si>
    <t>uurtarief</t>
  </si>
  <si>
    <t>kostensoort</t>
  </si>
  <si>
    <t>werkpakket</t>
  </si>
  <si>
    <t>totale kosten</t>
  </si>
  <si>
    <t>TOTALE LOONKOSTEN</t>
  </si>
  <si>
    <t>Korte omschrijving</t>
  </si>
  <si>
    <t>Nee</t>
  </si>
  <si>
    <t>FINANCIERING</t>
  </si>
  <si>
    <t xml:space="preserve"> </t>
  </si>
  <si>
    <t>Eigen bijdrage</t>
  </si>
  <si>
    <t>Begrotingsformat REACT EU</t>
  </si>
  <si>
    <t>UITGAVENPLANNING PER JAAR</t>
  </si>
  <si>
    <t>OVERIGE KOSTEN</t>
  </si>
  <si>
    <t>SPECIFICATIE VAN DE FINANCIERS:</t>
  </si>
  <si>
    <t>Financier 2</t>
  </si>
  <si>
    <t>Financier 1 (bijvoorbeeld provincie)</t>
  </si>
  <si>
    <t>Financier 3</t>
  </si>
  <si>
    <t>Financier 4</t>
  </si>
  <si>
    <t>TOTALE OVERIGE KOSTEN</t>
  </si>
  <si>
    <t>VERWACHTE OPBRENGSTEN</t>
  </si>
  <si>
    <t>BTW-verrekenbaar of compensabel?</t>
  </si>
  <si>
    <t>Type medewerker / Functie</t>
  </si>
  <si>
    <t>Type onderzoek</t>
  </si>
  <si>
    <t>1.1</t>
  </si>
  <si>
    <t>1.2</t>
  </si>
  <si>
    <t>2.1</t>
  </si>
  <si>
    <t>2.2</t>
  </si>
  <si>
    <t>3.1</t>
  </si>
  <si>
    <t>TOTALE SUBSIDIABLE KOSTEN</t>
  </si>
  <si>
    <t>Loonkosten via een forfaitaire opslag</t>
  </si>
  <si>
    <t>Overige kosten via een forfaitaire opslag</t>
  </si>
  <si>
    <t>Verwacht u opbrengsten</t>
  </si>
  <si>
    <t>financiering per partner inzichtelijk te krijgen. Wij adviseren u dit format te gebruiken omdat dit het aantal vragen tijdens de technische beoordeling</t>
  </si>
  <si>
    <t>In het tabblad 'projectinformatie' vult u de beoogde werkpakketten van uw aanvraag in. Vervolgens vult u per projectpartner één tabblad in</t>
  </si>
  <si>
    <t>met daarin de kosten, financiering en uitgavenplanning. De tabbladen bestaan uit selectie (blauw) en invul (geel)velden. In de blauwe tabbladen</t>
  </si>
  <si>
    <t>achter in de spreadsheet vindt u een samenvatting van uw project.</t>
  </si>
  <si>
    <t>https://www.kansenvoorwest2.nl/files/handboek-efro-2014-2020-v5-1-def-digitoegankelijk-1.pdf</t>
  </si>
  <si>
    <t xml:space="preserve">Mocht u nog vragen hebben bij het invullen van dit format dan verzoeken wij u contact op te nemen een van de steunpunten, zij helpen u </t>
  </si>
  <si>
    <t>Het juist berekenen van de loonkosten is een van de punten die binnen Kansen voor West voor de meeste vragen zorgt. Door middel van</t>
  </si>
  <si>
    <t xml:space="preserve">het tabblad 'loonkosten' kunt u een berekening maken die u kunt gebruiken ter ondersteuning van uw begroting. Let wel, dit betreft de </t>
  </si>
  <si>
    <t>begrote loonkosten waarbij wij u adviseren deze per functiegroep (bijv. junior, medior, senior) op te nemen in de begroting. Bij de voortgangs-</t>
  </si>
  <si>
    <t>rapportages dient u de loonkosten o.b.v. werkelijke kosten te onderbouwen.</t>
  </si>
  <si>
    <t>graag verder.</t>
  </si>
  <si>
    <t>Hulpblad - berekening uurtarieven</t>
  </si>
  <si>
    <t>Loonkosten
variant</t>
  </si>
  <si>
    <t>Is er sprake van een niet prestatiegebonden eindejaarsuitkering</t>
  </si>
  <si>
    <t>Hoogte van de einde
jaarsuitkering in %</t>
  </si>
  <si>
    <t>Standaard
werkweek</t>
  </si>
  <si>
    <t>Incl. WG-lasten</t>
  </si>
  <si>
    <t>Incl. Overhead</t>
  </si>
  <si>
    <t>Bruto jaarloon</t>
  </si>
  <si>
    <t>Uurloon</t>
  </si>
  <si>
    <t>Totale externe cofinanciering</t>
  </si>
  <si>
    <t>Bedrijfsomvang</t>
  </si>
  <si>
    <t>TOTAAL FORFAITAIRE OPSLAGEN</t>
  </si>
  <si>
    <t>Totale gevraagde KvW bijdrage</t>
  </si>
  <si>
    <t>Totale subsidiabele 
kosten</t>
  </si>
  <si>
    <t>Loonkosten via een forfaitaire opslag terwijl loonkosten zijn begroot</t>
  </si>
  <si>
    <t>Overige kosten via een forfaitaire opslag terwijl overige kosten zijn begroot</t>
  </si>
  <si>
    <t>Uitgavenplanning gelijk aan totale subsidiabele kosten</t>
  </si>
  <si>
    <t>Financiering gelijk aan totale subsidiabele kosten</t>
  </si>
  <si>
    <t>CONTROLE</t>
  </si>
  <si>
    <t>Financiering</t>
  </si>
  <si>
    <t xml:space="preserve">Inbreng in natura </t>
  </si>
  <si>
    <t xml:space="preserve">Dit begrotingsformat ondersteunt u bij het aanvragen van de REACT-EU subsidie. Het format is een hulpmiddel om de kosten en </t>
  </si>
  <si>
    <t>verminderd en daarmee de doorlooptijd van uw subsidieaanvraag versneld. Wij wijzen u erop dat u in het webportaal de gegevens uit de begroting</t>
  </si>
  <si>
    <t>zowel op partner- als op kostensoortniveau één op één over moet nemen.</t>
  </si>
  <si>
    <t>Wij adviseren u het Handboek EFRO goed door te nemen bij het invullen van dit format. Het handboek kunt u vinden op onze website:</t>
  </si>
  <si>
    <t>Gebruik van forfaitaire opslag</t>
  </si>
  <si>
    <t>Uitgavenplanning</t>
  </si>
  <si>
    <t>Vaste opslag 40% over kostensrt 14 (methoEiek E)</t>
  </si>
  <si>
    <t>Loonkosten deeltijd met wg-verklaring</t>
  </si>
  <si>
    <t>Kostensoort 1</t>
  </si>
  <si>
    <t>Kostensoort 2</t>
  </si>
  <si>
    <t>Kostensoort 3</t>
  </si>
  <si>
    <t>Kostensoort 15</t>
  </si>
  <si>
    <t>Kostensoort 4</t>
  </si>
  <si>
    <t>Kostensoort 5</t>
  </si>
  <si>
    <t>Grondkosten</t>
  </si>
  <si>
    <t>Kostensoort 6</t>
  </si>
  <si>
    <t>Kosten derden</t>
  </si>
  <si>
    <t>Kostensoort 7</t>
  </si>
  <si>
    <t>Kostensoort 8</t>
  </si>
  <si>
    <t>Kostensoort 9</t>
  </si>
  <si>
    <t>Kostensoort 13</t>
  </si>
  <si>
    <t>Kostensoort 16</t>
  </si>
  <si>
    <t>Voorbeeld 1</t>
  </si>
  <si>
    <t>Voorbeeld 2</t>
  </si>
  <si>
    <t>Voorbeeld 3</t>
  </si>
  <si>
    <t>Voorbeeld 4</t>
  </si>
  <si>
    <t>Voorbeeld 5</t>
  </si>
  <si>
    <t>Industrieel onderzoek</t>
  </si>
  <si>
    <t>Expirimentele ontwikkeling</t>
  </si>
  <si>
    <t>Haalbaarheidsstudie</t>
  </si>
  <si>
    <t>Overig</t>
  </si>
  <si>
    <t>Invoervelden</t>
  </si>
  <si>
    <t>Selectievelden</t>
  </si>
  <si>
    <t>Velden die o.b.v. een keuze geen invoer nodig hebben</t>
  </si>
  <si>
    <r>
      <t xml:space="preserve">Bruto
maandloon op </t>
    </r>
    <r>
      <rPr>
        <b/>
        <u/>
        <sz val="10"/>
        <rFont val="Arial"/>
        <family val="2"/>
      </rPr>
      <t>Fulltimebasis</t>
    </r>
  </si>
  <si>
    <t>Totaal externe cofinanciering</t>
  </si>
  <si>
    <t>4.1</t>
  </si>
  <si>
    <t>Voorbeeld 6</t>
  </si>
  <si>
    <t>Fundamenteel onderzoek</t>
  </si>
  <si>
    <t>Toets sluitende financiering</t>
  </si>
  <si>
    <t>TOTAAL SUBSIDIABELE KOSTEN</t>
  </si>
  <si>
    <t>WAARIN BEGREPEN AAN FORFAITAIRE OPSLAGEN</t>
  </si>
  <si>
    <t>SUBSIDIABLE KOSTEN EXCLUSIEF DE FORFAITAIRE OPSLAGEN</t>
  </si>
  <si>
    <t/>
  </si>
  <si>
    <t>Versie 1.04</t>
  </si>
  <si>
    <r>
      <t xml:space="preserve">KvW Bijdrage </t>
    </r>
    <r>
      <rPr>
        <b/>
        <sz val="7"/>
        <rFont val="Verdana"/>
        <family val="2"/>
      </rPr>
      <t>(1)</t>
    </r>
    <r>
      <rPr>
        <sz val="9"/>
        <rFont val="Verdana"/>
        <family val="2"/>
      </rPr>
      <t xml:space="preserve"> </t>
    </r>
  </si>
  <si>
    <t>(1)</t>
  </si>
  <si>
    <t>Begrotingsformat REACT-EU - Versie 1.04 (schoon)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</si>
</sst>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name val="Arial"/>
    </font>
    <font>
      <sz val="8"/>
      <name val="Arial"/>
      <family val="2"/>
    </font>
    <font>
      <b/>
      <sz val="9"/>
      <name val="Verdana"/>
      <family val="2"/>
    </font>
    <font>
      <sz val="9"/>
      <name val="Verdana"/>
      <family val="2"/>
    </font>
    <font>
      <u/>
      <sz val="10"/>
      <color indexed="12"/>
      <name val="Arial"/>
      <family val="2"/>
    </font>
    <font>
      <sz val="7"/>
      <name val="Verdana"/>
      <family val="2"/>
    </font>
    <font>
      <sz val="10"/>
      <name val="Arial"/>
      <family val="2"/>
    </font>
    <font>
      <b/>
      <sz val="10"/>
      <name val="Arial"/>
      <family val="2"/>
    </font>
    <font>
      <sz val="8"/>
      <name val="Arial"/>
      <family val="2"/>
    </font>
    <font>
      <b/>
      <u/>
      <sz val="10"/>
      <name val="Arial"/>
      <family val="2"/>
    </font>
    <font>
      <sz val="11"/>
      <name val="Calibri"/>
      <family val="2"/>
      <scheme val="minor"/>
    </font>
    <font>
      <b/>
      <u/>
      <sz val="10"/>
      <color rgb="FF000000"/>
      <name val="Arial"/>
      <family val="2"/>
    </font>
    <font>
      <b/>
      <u/>
      <sz val="9"/>
      <name val="Verdana"/>
      <family val="2"/>
    </font>
    <font>
      <sz val="10"/>
      <color theme="0"/>
      <name val="Arial"/>
      <family val="2"/>
    </font>
    <font>
      <b/>
      <sz val="7"/>
      <name val="Verdana"/>
      <family val="2"/>
    </font>
  </fonts>
  <fills count="14">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rgb="FFFFC000"/>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3" tint="0.7999816888943144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theme="1" tint="0.499984740745262"/>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4" fillId="0" borderId="0" applyNumberFormat="0" applyFill="0" applyBorder="0" applyAlignment="0" applyProtection="0">
      <alignment vertical="top"/>
      <protection locked="0"/>
    </xf>
    <xf numFmtId="0" fontId="10" fillId="0" borderId="0"/>
  </cellStyleXfs>
  <cellXfs count="161">
    <xf numFmtId="0" fontId="0" fillId="0" borderId="0" xfId="0"/>
    <xf numFmtId="0" fontId="2" fillId="0" borderId="0" xfId="0" applyFont="1" applyProtection="1"/>
    <xf numFmtId="0" fontId="3" fillId="0" borderId="0" xfId="0" applyFont="1" applyProtection="1"/>
    <xf numFmtId="0" fontId="2" fillId="2" borderId="1" xfId="0" applyFont="1" applyFill="1" applyBorder="1" applyProtection="1"/>
    <xf numFmtId="0" fontId="2" fillId="2" borderId="2" xfId="0" applyFont="1" applyFill="1" applyBorder="1" applyProtection="1"/>
    <xf numFmtId="0" fontId="3" fillId="2" borderId="3" xfId="0" applyFont="1" applyFill="1" applyBorder="1" applyAlignment="1" applyProtection="1">
      <alignment wrapText="1"/>
    </xf>
    <xf numFmtId="0" fontId="3" fillId="2" borderId="4" xfId="0" applyFont="1" applyFill="1" applyBorder="1" applyAlignment="1" applyProtection="1">
      <alignment wrapText="1"/>
    </xf>
    <xf numFmtId="0" fontId="2" fillId="2" borderId="5" xfId="0" applyFont="1" applyFill="1" applyBorder="1" applyProtection="1"/>
    <xf numFmtId="0" fontId="3" fillId="2" borderId="6" xfId="0" applyFont="1" applyFill="1" applyBorder="1" applyProtection="1"/>
    <xf numFmtId="4" fontId="3" fillId="0" borderId="0" xfId="0" applyNumberFormat="1" applyFont="1" applyAlignment="1" applyProtection="1">
      <alignment wrapText="1"/>
    </xf>
    <xf numFmtId="0" fontId="3" fillId="0" borderId="0" xfId="0" applyFont="1" applyAlignment="1" applyProtection="1">
      <alignment wrapText="1"/>
    </xf>
    <xf numFmtId="4" fontId="3" fillId="2" borderId="7" xfId="0" applyNumberFormat="1" applyFont="1" applyFill="1" applyBorder="1" applyAlignment="1" applyProtection="1">
      <alignment wrapText="1"/>
    </xf>
    <xf numFmtId="4" fontId="3" fillId="3" borderId="8" xfId="0" applyNumberFormat="1" applyFont="1" applyFill="1" applyBorder="1" applyAlignment="1" applyProtection="1">
      <alignment wrapText="1"/>
    </xf>
    <xf numFmtId="4" fontId="3" fillId="2" borderId="9" xfId="0" applyNumberFormat="1" applyFont="1" applyFill="1" applyBorder="1" applyAlignment="1" applyProtection="1">
      <alignment wrapText="1"/>
    </xf>
    <xf numFmtId="49" fontId="10" fillId="0" borderId="0" xfId="2" applyNumberFormat="1" applyProtection="1"/>
    <xf numFmtId="0" fontId="0" fillId="0" borderId="5" xfId="0" applyBorder="1"/>
    <xf numFmtId="0" fontId="9" fillId="0" borderId="0" xfId="0" applyFont="1"/>
    <xf numFmtId="0" fontId="6" fillId="0" borderId="10" xfId="0" applyFont="1" applyBorder="1"/>
    <xf numFmtId="4" fontId="0" fillId="0" borderId="0" xfId="0" applyNumberFormat="1"/>
    <xf numFmtId="4" fontId="7" fillId="0" borderId="10" xfId="0" applyNumberFormat="1" applyFont="1" applyBorder="1"/>
    <xf numFmtId="4" fontId="0" fillId="0" borderId="10" xfId="0" applyNumberFormat="1" applyBorder="1"/>
    <xf numFmtId="0" fontId="0" fillId="0" borderId="11" xfId="0" applyBorder="1"/>
    <xf numFmtId="4" fontId="7" fillId="0" borderId="12" xfId="0" applyNumberFormat="1" applyFont="1" applyBorder="1"/>
    <xf numFmtId="0" fontId="7" fillId="0" borderId="6" xfId="0" applyFont="1" applyBorder="1"/>
    <xf numFmtId="4" fontId="0" fillId="0" borderId="0" xfId="0" applyNumberFormat="1" applyBorder="1"/>
    <xf numFmtId="0" fontId="0" fillId="4" borderId="5" xfId="0" applyFill="1" applyBorder="1"/>
    <xf numFmtId="0" fontId="7" fillId="4" borderId="6" xfId="0" applyFont="1" applyFill="1" applyBorder="1"/>
    <xf numFmtId="4" fontId="7" fillId="4" borderId="9" xfId="0" applyNumberFormat="1" applyFont="1" applyFill="1" applyBorder="1"/>
    <xf numFmtId="4" fontId="0" fillId="0" borderId="13" xfId="0" applyNumberFormat="1" applyBorder="1"/>
    <xf numFmtId="10" fontId="0" fillId="0" borderId="15" xfId="0" applyNumberFormat="1" applyBorder="1"/>
    <xf numFmtId="10" fontId="0" fillId="0" borderId="16" xfId="0" applyNumberFormat="1" applyBorder="1"/>
    <xf numFmtId="0" fontId="0" fillId="0" borderId="17" xfId="0" applyBorder="1"/>
    <xf numFmtId="0" fontId="0" fillId="5" borderId="0" xfId="0" applyFill="1"/>
    <xf numFmtId="0" fontId="9" fillId="0" borderId="0" xfId="0" applyFont="1" applyBorder="1"/>
    <xf numFmtId="4" fontId="6" fillId="0" borderId="0" xfId="0" applyNumberFormat="1" applyFont="1" applyBorder="1"/>
    <xf numFmtId="10" fontId="0" fillId="0" borderId="0" xfId="0" applyNumberFormat="1" applyBorder="1"/>
    <xf numFmtId="0" fontId="0" fillId="0" borderId="18" xfId="0" applyBorder="1"/>
    <xf numFmtId="4" fontId="6" fillId="0" borderId="19" xfId="0" applyNumberFormat="1" applyFont="1" applyBorder="1"/>
    <xf numFmtId="0" fontId="3" fillId="6" borderId="14" xfId="0" applyFont="1" applyFill="1" applyBorder="1" applyProtection="1"/>
    <xf numFmtId="0" fontId="3" fillId="6" borderId="20" xfId="0" applyFont="1" applyFill="1" applyBorder="1" applyProtection="1"/>
    <xf numFmtId="0" fontId="0" fillId="0" borderId="19" xfId="0" applyNumberFormat="1" applyBorder="1"/>
    <xf numFmtId="0" fontId="6" fillId="0" borderId="19" xfId="0" applyNumberFormat="1" applyFont="1" applyBorder="1"/>
    <xf numFmtId="0" fontId="0" fillId="0" borderId="21" xfId="0" applyNumberFormat="1" applyBorder="1"/>
    <xf numFmtId="4" fontId="2" fillId="2" borderId="2" xfId="0" applyNumberFormat="1" applyFont="1" applyFill="1" applyBorder="1" applyProtection="1"/>
    <xf numFmtId="0" fontId="11" fillId="0" borderId="0" xfId="0" applyFont="1"/>
    <xf numFmtId="0" fontId="0" fillId="0" borderId="0" xfId="0" applyBorder="1"/>
    <xf numFmtId="0" fontId="6" fillId="0" borderId="10" xfId="0" applyFont="1" applyFill="1" applyBorder="1"/>
    <xf numFmtId="4" fontId="7" fillId="0" borderId="0" xfId="0" applyNumberFormat="1" applyFont="1"/>
    <xf numFmtId="4" fontId="0" fillId="0" borderId="22" xfId="0" applyNumberFormat="1" applyBorder="1"/>
    <xf numFmtId="0" fontId="7" fillId="0" borderId="0" xfId="0" applyFont="1" applyBorder="1"/>
    <xf numFmtId="4" fontId="7" fillId="0" borderId="0" xfId="0" applyNumberFormat="1" applyFont="1" applyBorder="1"/>
    <xf numFmtId="0" fontId="0" fillId="0" borderId="24" xfId="0" applyBorder="1"/>
    <xf numFmtId="0" fontId="0" fillId="7" borderId="0" xfId="0" applyFill="1"/>
    <xf numFmtId="0" fontId="9" fillId="0" borderId="23" xfId="0" applyFont="1" applyBorder="1"/>
    <xf numFmtId="0" fontId="7" fillId="8" borderId="10" xfId="0" applyFont="1" applyFill="1" applyBorder="1"/>
    <xf numFmtId="4" fontId="7" fillId="8" borderId="10" xfId="0" applyNumberFormat="1" applyFont="1" applyFill="1" applyBorder="1"/>
    <xf numFmtId="0" fontId="0" fillId="7" borderId="26" xfId="0" applyFill="1" applyBorder="1" applyProtection="1">
      <protection locked="0"/>
    </xf>
    <xf numFmtId="0" fontId="0" fillId="7" borderId="8" xfId="0" applyFill="1" applyBorder="1" applyProtection="1">
      <protection locked="0"/>
    </xf>
    <xf numFmtId="0" fontId="0" fillId="7" borderId="27" xfId="0" applyFill="1" applyBorder="1" applyProtection="1">
      <protection locked="0"/>
    </xf>
    <xf numFmtId="0" fontId="6" fillId="7" borderId="8" xfId="0" applyFont="1" applyFill="1" applyBorder="1" applyProtection="1">
      <protection locked="0"/>
    </xf>
    <xf numFmtId="0" fontId="6" fillId="0" borderId="28" xfId="0" applyFont="1" applyFill="1" applyBorder="1"/>
    <xf numFmtId="0" fontId="0" fillId="9" borderId="0" xfId="0" applyFill="1"/>
    <xf numFmtId="0" fontId="0" fillId="0" borderId="29" xfId="0" applyBorder="1"/>
    <xf numFmtId="0" fontId="6" fillId="5" borderId="0" xfId="0" applyFont="1" applyFill="1"/>
    <xf numFmtId="0" fontId="4" fillId="5" borderId="0" xfId="1" applyFill="1" applyAlignment="1" applyProtection="1"/>
    <xf numFmtId="10" fontId="0" fillId="0" borderId="0" xfId="0" applyNumberFormat="1"/>
    <xf numFmtId="0" fontId="7" fillId="8" borderId="30" xfId="0" applyFont="1" applyFill="1" applyBorder="1" applyAlignment="1">
      <alignment wrapText="1"/>
    </xf>
    <xf numFmtId="4" fontId="7" fillId="8" borderId="30" xfId="0" applyNumberFormat="1" applyFont="1" applyFill="1" applyBorder="1" applyAlignment="1">
      <alignment wrapText="1"/>
    </xf>
    <xf numFmtId="10" fontId="7" fillId="8" borderId="30" xfId="0" applyNumberFormat="1" applyFont="1" applyFill="1" applyBorder="1" applyAlignment="1">
      <alignment wrapText="1"/>
    </xf>
    <xf numFmtId="0" fontId="0" fillId="0" borderId="32" xfId="0" applyBorder="1"/>
    <xf numFmtId="4" fontId="0" fillId="0" borderId="33" xfId="0" applyNumberFormat="1" applyBorder="1"/>
    <xf numFmtId="4" fontId="6" fillId="0" borderId="21" xfId="0" applyNumberFormat="1" applyFont="1" applyBorder="1" applyAlignment="1">
      <alignment wrapText="1"/>
    </xf>
    <xf numFmtId="0" fontId="0" fillId="0" borderId="34" xfId="0" applyBorder="1"/>
    <xf numFmtId="4" fontId="0" fillId="0" borderId="35" xfId="0" applyNumberFormat="1" applyBorder="1"/>
    <xf numFmtId="0" fontId="0" fillId="0" borderId="36" xfId="0" applyBorder="1"/>
    <xf numFmtId="4" fontId="6" fillId="0" borderId="19" xfId="0" applyNumberFormat="1" applyFont="1" applyBorder="1" applyAlignment="1">
      <alignment wrapText="1"/>
    </xf>
    <xf numFmtId="0" fontId="6" fillId="0" borderId="3" xfId="0" applyFont="1" applyBorder="1" applyAlignment="1">
      <alignment wrapText="1"/>
    </xf>
    <xf numFmtId="4" fontId="0" fillId="7" borderId="10" xfId="0" applyNumberFormat="1" applyFill="1" applyBorder="1" applyProtection="1">
      <protection locked="0"/>
    </xf>
    <xf numFmtId="0" fontId="0" fillId="7" borderId="10" xfId="0" applyFill="1" applyBorder="1" applyProtection="1">
      <protection locked="0"/>
    </xf>
    <xf numFmtId="10" fontId="0" fillId="7" borderId="10" xfId="0" applyNumberFormat="1" applyFill="1" applyBorder="1" applyProtection="1">
      <protection locked="0"/>
    </xf>
    <xf numFmtId="0" fontId="0" fillId="9" borderId="10" xfId="0" applyFill="1" applyBorder="1" applyProtection="1">
      <protection locked="0"/>
    </xf>
    <xf numFmtId="0" fontId="0" fillId="10" borderId="10" xfId="0" applyFill="1" applyBorder="1" applyProtection="1">
      <protection locked="0"/>
    </xf>
    <xf numFmtId="0" fontId="0" fillId="7" borderId="30" xfId="0" applyFill="1" applyBorder="1" applyProtection="1">
      <protection locked="0"/>
    </xf>
    <xf numFmtId="4" fontId="0" fillId="7" borderId="30" xfId="0" applyNumberFormat="1" applyFill="1" applyBorder="1" applyProtection="1">
      <protection locked="0"/>
    </xf>
    <xf numFmtId="4" fontId="0" fillId="0" borderId="13" xfId="0" applyNumberFormat="1" applyBorder="1" applyProtection="1">
      <protection locked="0"/>
    </xf>
    <xf numFmtId="0" fontId="0" fillId="0" borderId="2" xfId="0" applyBorder="1"/>
    <xf numFmtId="4" fontId="0" fillId="0" borderId="38" xfId="0" applyNumberFormat="1" applyBorder="1"/>
    <xf numFmtId="0" fontId="6" fillId="0" borderId="39" xfId="0" applyFont="1" applyBorder="1"/>
    <xf numFmtId="4" fontId="0" fillId="0" borderId="40" xfId="0" applyNumberFormat="1" applyBorder="1"/>
    <xf numFmtId="0" fontId="6" fillId="0" borderId="41" xfId="0" applyFont="1" applyBorder="1"/>
    <xf numFmtId="0" fontId="0" fillId="0" borderId="42" xfId="0" applyBorder="1"/>
    <xf numFmtId="4" fontId="0" fillId="0" borderId="43" xfId="0" applyNumberFormat="1" applyBorder="1"/>
    <xf numFmtId="0" fontId="6" fillId="0" borderId="1" xfId="0" applyFont="1" applyBorder="1"/>
    <xf numFmtId="0" fontId="0" fillId="7" borderId="37" xfId="0" applyFill="1" applyBorder="1" applyProtection="1">
      <protection locked="0"/>
    </xf>
    <xf numFmtId="0" fontId="3" fillId="10" borderId="18" xfId="0" applyFont="1" applyFill="1" applyBorder="1" applyProtection="1"/>
    <xf numFmtId="0" fontId="3" fillId="10" borderId="13" xfId="0" applyFont="1" applyFill="1" applyBorder="1" applyProtection="1"/>
    <xf numFmtId="10" fontId="3" fillId="6" borderId="16" xfId="0" applyNumberFormat="1" applyFont="1" applyFill="1" applyBorder="1" applyProtection="1"/>
    <xf numFmtId="0" fontId="3" fillId="11" borderId="18" xfId="0" applyFont="1" applyFill="1" applyBorder="1" applyProtection="1"/>
    <xf numFmtId="4" fontId="3" fillId="11" borderId="8" xfId="0" applyNumberFormat="1" applyFont="1" applyFill="1" applyBorder="1" applyProtection="1"/>
    <xf numFmtId="10" fontId="3" fillId="11" borderId="8" xfId="0" applyNumberFormat="1" applyFont="1" applyFill="1" applyBorder="1" applyProtection="1"/>
    <xf numFmtId="0" fontId="3" fillId="11" borderId="13" xfId="0" applyFont="1" applyFill="1" applyBorder="1" applyProtection="1"/>
    <xf numFmtId="4" fontId="3" fillId="10" borderId="44" xfId="0" applyNumberFormat="1" applyFont="1" applyFill="1" applyBorder="1" applyAlignment="1" applyProtection="1">
      <alignment wrapText="1"/>
    </xf>
    <xf numFmtId="0" fontId="0" fillId="0" borderId="0" xfId="0" applyProtection="1"/>
    <xf numFmtId="4" fontId="3" fillId="0" borderId="21" xfId="0" applyNumberFormat="1" applyFont="1" applyBorder="1" applyProtection="1"/>
    <xf numFmtId="4" fontId="3" fillId="10" borderId="8" xfId="0" applyNumberFormat="1" applyFont="1" applyFill="1" applyBorder="1" applyAlignment="1" applyProtection="1">
      <alignment wrapText="1"/>
    </xf>
    <xf numFmtId="4" fontId="3" fillId="0" borderId="37" xfId="0" applyNumberFormat="1" applyFont="1" applyBorder="1" applyProtection="1"/>
    <xf numFmtId="4" fontId="3" fillId="12" borderId="8" xfId="0" applyNumberFormat="1" applyFont="1" applyFill="1" applyBorder="1" applyAlignment="1" applyProtection="1">
      <alignment wrapText="1"/>
    </xf>
    <xf numFmtId="0" fontId="3" fillId="10" borderId="45" xfId="0" applyFont="1" applyFill="1" applyBorder="1" applyProtection="1"/>
    <xf numFmtId="0" fontId="3" fillId="10" borderId="23" xfId="0" applyFont="1" applyFill="1" applyBorder="1" applyProtection="1"/>
    <xf numFmtId="0" fontId="3" fillId="11" borderId="45" xfId="0" applyFont="1" applyFill="1" applyBorder="1" applyProtection="1"/>
    <xf numFmtId="0" fontId="3" fillId="11" borderId="23" xfId="0" applyFont="1" applyFill="1" applyBorder="1" applyProtection="1"/>
    <xf numFmtId="0" fontId="0" fillId="5" borderId="0" xfId="0" applyFill="1" applyProtection="1"/>
    <xf numFmtId="0" fontId="7" fillId="8" borderId="10" xfId="0" applyFont="1" applyFill="1" applyBorder="1" applyProtection="1"/>
    <xf numFmtId="0" fontId="7" fillId="0" borderId="23" xfId="0" applyFont="1" applyBorder="1" applyProtection="1">
      <protection locked="0"/>
    </xf>
    <xf numFmtId="4" fontId="7" fillId="0" borderId="10" xfId="0" applyNumberFormat="1" applyFont="1" applyBorder="1" applyProtection="1">
      <protection locked="0"/>
    </xf>
    <xf numFmtId="0" fontId="7" fillId="12" borderId="6" xfId="0" applyFont="1" applyFill="1" applyBorder="1"/>
    <xf numFmtId="0" fontId="0" fillId="12" borderId="5" xfId="0" applyFill="1" applyBorder="1"/>
    <xf numFmtId="4" fontId="7" fillId="12" borderId="12" xfId="0" applyNumberFormat="1" applyFont="1" applyFill="1" applyBorder="1"/>
    <xf numFmtId="4" fontId="0" fillId="7" borderId="37" xfId="0" applyNumberFormat="1" applyFill="1" applyBorder="1" applyProtection="1">
      <protection locked="0"/>
    </xf>
    <xf numFmtId="4" fontId="12" fillId="12" borderId="1" xfId="0" applyNumberFormat="1" applyFont="1" applyFill="1" applyBorder="1" applyAlignment="1" applyProtection="1"/>
    <xf numFmtId="4" fontId="3" fillId="12" borderId="38" xfId="0" applyNumberFormat="1" applyFont="1" applyFill="1" applyBorder="1" applyAlignment="1" applyProtection="1">
      <alignment wrapText="1"/>
    </xf>
    <xf numFmtId="0" fontId="3" fillId="12" borderId="13" xfId="0" applyNumberFormat="1" applyFont="1" applyFill="1" applyBorder="1" applyAlignment="1" applyProtection="1">
      <alignment wrapText="1"/>
    </xf>
    <xf numFmtId="4" fontId="3" fillId="12" borderId="37" xfId="0" applyNumberFormat="1" applyFont="1" applyFill="1" applyBorder="1" applyAlignment="1" applyProtection="1">
      <alignment wrapText="1"/>
    </xf>
    <xf numFmtId="0" fontId="3" fillId="12" borderId="14" xfId="0" applyNumberFormat="1" applyFont="1" applyFill="1" applyBorder="1" applyAlignment="1" applyProtection="1">
      <alignment wrapText="1"/>
    </xf>
    <xf numFmtId="4" fontId="3" fillId="12" borderId="16" xfId="0" applyNumberFormat="1" applyFont="1" applyFill="1" applyBorder="1" applyAlignment="1" applyProtection="1">
      <alignment wrapText="1"/>
    </xf>
    <xf numFmtId="4" fontId="3" fillId="2" borderId="40" xfId="0" applyNumberFormat="1" applyFont="1" applyFill="1" applyBorder="1" applyAlignment="1" applyProtection="1">
      <alignment wrapText="1"/>
    </xf>
    <xf numFmtId="4" fontId="3" fillId="10" borderId="25" xfId="0" applyNumberFormat="1" applyFont="1" applyFill="1" applyBorder="1" applyAlignment="1" applyProtection="1">
      <alignment wrapText="1"/>
    </xf>
    <xf numFmtId="0" fontId="13" fillId="0" borderId="0" xfId="0" applyFont="1" applyProtection="1"/>
    <xf numFmtId="0" fontId="6" fillId="7" borderId="25" xfId="0" applyFont="1" applyFill="1" applyBorder="1" applyProtection="1">
      <protection locked="0"/>
    </xf>
    <xf numFmtId="0" fontId="6" fillId="7" borderId="27" xfId="0" applyFont="1" applyFill="1" applyBorder="1" applyProtection="1">
      <protection locked="0"/>
    </xf>
    <xf numFmtId="0" fontId="0" fillId="13" borderId="0" xfId="0" applyFill="1"/>
    <xf numFmtId="0" fontId="6" fillId="0" borderId="0" xfId="0" applyFont="1"/>
    <xf numFmtId="0" fontId="6" fillId="9" borderId="10" xfId="0" applyFont="1" applyFill="1" applyBorder="1" applyProtection="1">
      <protection locked="0"/>
    </xf>
    <xf numFmtId="0" fontId="6" fillId="7" borderId="10" xfId="0" applyFont="1" applyFill="1" applyBorder="1" applyProtection="1">
      <protection locked="0"/>
    </xf>
    <xf numFmtId="4" fontId="3" fillId="6" borderId="20" xfId="0" applyNumberFormat="1" applyFont="1" applyFill="1" applyBorder="1" applyProtection="1"/>
    <xf numFmtId="4" fontId="0" fillId="0" borderId="31" xfId="0" applyNumberFormat="1" applyBorder="1"/>
    <xf numFmtId="0" fontId="7" fillId="0" borderId="29" xfId="0" applyFont="1" applyBorder="1"/>
    <xf numFmtId="0" fontId="7" fillId="0" borderId="19" xfId="0" applyNumberFormat="1" applyFont="1" applyBorder="1"/>
    <xf numFmtId="0" fontId="7" fillId="0" borderId="21" xfId="0" applyNumberFormat="1" applyFont="1" applyBorder="1"/>
    <xf numFmtId="4" fontId="0" fillId="0" borderId="37" xfId="0" applyNumberFormat="1" applyBorder="1" applyProtection="1"/>
    <xf numFmtId="0" fontId="3" fillId="10" borderId="45" xfId="0" applyFont="1" applyFill="1" applyBorder="1" applyAlignment="1" applyProtection="1">
      <alignment wrapText="1"/>
    </xf>
    <xf numFmtId="4" fontId="2" fillId="3" borderId="8" xfId="0" applyNumberFormat="1" applyFont="1" applyFill="1" applyBorder="1" applyAlignment="1" applyProtection="1">
      <alignment wrapText="1"/>
    </xf>
    <xf numFmtId="4" fontId="0" fillId="0" borderId="10" xfId="0" applyNumberFormat="1" applyBorder="1" applyProtection="1">
      <protection locked="0"/>
    </xf>
    <xf numFmtId="0" fontId="0" fillId="0" borderId="0" xfId="0" applyProtection="1">
      <protection locked="0"/>
    </xf>
    <xf numFmtId="0" fontId="2" fillId="0" borderId="0" xfId="0" quotePrefix="1" applyFont="1" applyProtection="1"/>
    <xf numFmtId="0" fontId="6" fillId="7" borderId="23" xfId="0" applyFont="1" applyFill="1" applyBorder="1" applyAlignment="1" applyProtection="1">
      <alignment horizontal="left"/>
      <protection locked="0"/>
    </xf>
    <xf numFmtId="0" fontId="0" fillId="7" borderId="24" xfId="0" applyFill="1" applyBorder="1" applyAlignment="1" applyProtection="1">
      <alignment horizontal="left"/>
      <protection locked="0"/>
    </xf>
    <xf numFmtId="0" fontId="0" fillId="7" borderId="22" xfId="0" applyFill="1" applyBorder="1" applyAlignment="1" applyProtection="1">
      <alignment horizontal="left"/>
      <protection locked="0"/>
    </xf>
    <xf numFmtId="0" fontId="0" fillId="10" borderId="23" xfId="0" applyFill="1" applyBorder="1" applyAlignment="1" applyProtection="1">
      <alignment horizontal="left"/>
      <protection locked="0"/>
    </xf>
    <xf numFmtId="0" fontId="0" fillId="10" borderId="22" xfId="0" applyFill="1" applyBorder="1" applyAlignment="1" applyProtection="1">
      <alignment horizontal="left"/>
      <protection locked="0"/>
    </xf>
    <xf numFmtId="0" fontId="0" fillId="10" borderId="10" xfId="0" applyFill="1" applyBorder="1" applyAlignment="1" applyProtection="1">
      <alignment horizontal="left"/>
      <protection locked="0"/>
    </xf>
    <xf numFmtId="0" fontId="0" fillId="7" borderId="46" xfId="0" applyFill="1" applyBorder="1" applyAlignment="1" applyProtection="1">
      <alignment horizontal="left" vertical="top"/>
      <protection locked="0"/>
    </xf>
    <xf numFmtId="0" fontId="0" fillId="7" borderId="47" xfId="0" applyFill="1" applyBorder="1" applyAlignment="1" applyProtection="1">
      <alignment horizontal="left" vertical="top"/>
      <protection locked="0"/>
    </xf>
    <xf numFmtId="0" fontId="0" fillId="7" borderId="48" xfId="0" applyFill="1" applyBorder="1" applyAlignment="1" applyProtection="1">
      <alignment horizontal="left" vertical="top"/>
      <protection locked="0"/>
    </xf>
    <xf numFmtId="0" fontId="0" fillId="7" borderId="35" xfId="0" applyFill="1" applyBorder="1" applyAlignment="1" applyProtection="1">
      <alignment horizontal="left" vertical="top"/>
      <protection locked="0"/>
    </xf>
    <xf numFmtId="0" fontId="0" fillId="7" borderId="0" xfId="0" applyFill="1" applyBorder="1" applyAlignment="1" applyProtection="1">
      <alignment horizontal="left" vertical="top"/>
      <protection locked="0"/>
    </xf>
    <xf numFmtId="0" fontId="0" fillId="7" borderId="33" xfId="0" applyFill="1" applyBorder="1" applyAlignment="1" applyProtection="1">
      <alignment horizontal="left" vertical="top"/>
      <protection locked="0"/>
    </xf>
    <xf numFmtId="0" fontId="0" fillId="7" borderId="49" xfId="0" applyFill="1" applyBorder="1" applyAlignment="1" applyProtection="1">
      <alignment horizontal="left" vertical="top"/>
      <protection locked="0"/>
    </xf>
    <xf numFmtId="0" fontId="0" fillId="7" borderId="50" xfId="0" applyFill="1" applyBorder="1" applyAlignment="1" applyProtection="1">
      <alignment horizontal="left" vertical="top"/>
      <protection locked="0"/>
    </xf>
    <xf numFmtId="0" fontId="0" fillId="7" borderId="51" xfId="0" applyFill="1" applyBorder="1" applyAlignment="1" applyProtection="1">
      <alignment horizontal="left" vertical="top"/>
      <protection locked="0"/>
    </xf>
    <xf numFmtId="0" fontId="0" fillId="7" borderId="23" xfId="0" applyFill="1" applyBorder="1" applyAlignment="1" applyProtection="1">
      <alignment horizontal="left"/>
      <protection locked="0"/>
    </xf>
  </cellXfs>
  <cellStyles count="3">
    <cellStyle name="Hyperlink" xfId="1" builtinId="8"/>
    <cellStyle name="Standaard" xfId="0" builtinId="0"/>
    <cellStyle name="Standaard 2" xfId="2" xr:uid="{00000000-0005-0000-0000-000002000000}"/>
  </cellStyles>
  <dxfs count="291">
    <dxf>
      <fill>
        <patternFill>
          <bgColor rgb="FF92D050"/>
        </patternFill>
      </fill>
    </dxf>
    <dxf>
      <font>
        <color theme="0"/>
      </font>
      <fill>
        <patternFill>
          <bgColor rgb="FFFF0000"/>
        </patternFill>
      </fill>
    </dxf>
    <dxf>
      <fill>
        <patternFill>
          <bgColor rgb="FF92D050"/>
        </patternFill>
      </fill>
    </dxf>
    <dxf>
      <font>
        <color theme="0"/>
      </font>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theme="0"/>
      </font>
      <fill>
        <patternFill>
          <bgColor rgb="FF92D05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ill>
        <patternFill>
          <bgColor theme="1" tint="0.499984740745262"/>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theme="0"/>
      </font>
      <fill>
        <patternFill>
          <bgColor rgb="FF92D05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ill>
        <patternFill>
          <bgColor theme="1" tint="0.499984740745262"/>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theme="0"/>
      </font>
      <fill>
        <patternFill>
          <bgColor rgb="FF92D05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ill>
        <patternFill>
          <bgColor theme="1" tint="0.499984740745262"/>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theme="0"/>
      </font>
      <fill>
        <patternFill>
          <bgColor rgb="FF92D05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ill>
        <patternFill>
          <bgColor theme="1" tint="0.499984740745262"/>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theme="0"/>
      </font>
      <fill>
        <patternFill>
          <bgColor rgb="FF92D05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ill>
        <patternFill>
          <bgColor theme="1" tint="0.499984740745262"/>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theme="0"/>
      </font>
      <fill>
        <patternFill>
          <bgColor rgb="FF92D05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ill>
        <patternFill>
          <bgColor theme="1" tint="0.499984740745262"/>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theme="0"/>
      </font>
      <fill>
        <patternFill>
          <bgColor rgb="FF92D05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ill>
        <patternFill>
          <bgColor theme="1" tint="0.499984740745262"/>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theme="0"/>
      </font>
      <fill>
        <patternFill>
          <bgColor rgb="FF92D05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ill>
        <patternFill>
          <bgColor theme="1" tint="0.499984740745262"/>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theme="0"/>
      </font>
      <fill>
        <patternFill>
          <bgColor rgb="FF92D05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ill>
        <patternFill>
          <bgColor theme="1" tint="0.499984740745262"/>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theme="0"/>
      </font>
      <fill>
        <patternFill>
          <bgColor rgb="FF92D05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ill>
        <patternFill>
          <bgColor theme="1" tint="0.499984740745262"/>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theme="0"/>
      </font>
      <fill>
        <patternFill>
          <bgColor rgb="FF92D05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ill>
        <patternFill>
          <bgColor theme="1" tint="0.499984740745262"/>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theme="0"/>
      </font>
      <fill>
        <patternFill>
          <bgColor rgb="FF92D05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ill>
        <patternFill>
          <bgColor theme="1" tint="0.499984740745262"/>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theme="0"/>
      </font>
      <fill>
        <patternFill>
          <bgColor rgb="FF92D05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ill>
        <patternFill>
          <bgColor theme="1" tint="0.499984740745262"/>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theme="0"/>
      </font>
      <fill>
        <patternFill>
          <bgColor rgb="FF92D05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ill>
        <patternFill>
          <bgColor theme="1" tint="0.499984740745262"/>
        </patternFill>
      </fill>
    </dxf>
    <dxf>
      <fill>
        <patternFill>
          <bgColor rgb="FF00B050"/>
        </patternFill>
      </fill>
    </dxf>
    <dxf>
      <fill>
        <patternFill>
          <bgColor rgb="FFFF0000"/>
        </patternFill>
      </fill>
    </dxf>
    <dxf>
      <font>
        <color theme="0"/>
      </font>
      <fill>
        <patternFill>
          <bgColor rgb="FF92D05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ill>
        <patternFill>
          <bgColor theme="1" tint="0.499984740745262"/>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solid">
          <fgColor indexed="64"/>
          <bgColor rgb="FFFFFFCC"/>
        </patternFill>
      </fill>
      <border diagonalUp="0" diagonalDown="0">
        <left style="medium">
          <color indexed="64"/>
        </left>
        <right/>
        <top/>
        <bottom style="thin">
          <color indexed="64"/>
        </bottom>
      </border>
      <protection locked="0" hidden="0"/>
    </dxf>
    <dxf>
      <fill>
        <patternFill patternType="solid">
          <fgColor indexed="64"/>
          <bgColor rgb="FFFFFFCC"/>
        </patternFill>
      </fill>
      <border diagonalUp="0" diagonalDown="0">
        <left style="medium">
          <color indexed="64"/>
        </left>
        <right style="medium">
          <color indexed="64"/>
        </right>
        <top style="thin">
          <color indexed="64"/>
        </top>
        <bottom style="thin">
          <color indexed="64"/>
        </bottom>
      </border>
      <protection locked="0" hidden="0"/>
    </dxf>
    <dxf>
      <fill>
        <patternFill patternType="solid">
          <fgColor indexed="64"/>
          <bgColor rgb="FFFFFFCC"/>
        </patternFill>
      </fill>
      <border diagonalUp="0" diagonalDown="0">
        <left style="medium">
          <color indexed="64"/>
        </left>
        <right style="medium">
          <color indexed="64"/>
        </right>
        <top style="thin">
          <color indexed="64"/>
        </top>
        <bottom style="thin">
          <color indexed="64"/>
        </bottom>
      </border>
      <protection locked="0" hidden="0"/>
    </dxf>
    <dxf>
      <border outline="0">
        <left style="medium">
          <color indexed="64"/>
        </left>
        <right style="medium">
          <color indexed="64"/>
        </right>
        <top style="medium">
          <color indexed="64"/>
        </top>
        <bottom style="thin">
          <color indexed="64"/>
        </bottom>
      </border>
    </dxf>
    <dxf>
      <protection locked="0" hidden="0"/>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3" tint="0.79998168889431442"/>
        </patternFill>
      </fill>
      <border diagonalUp="0" diagonalDown="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352425</xdr:colOff>
      <xdr:row>6</xdr:row>
      <xdr:rowOff>0</xdr:rowOff>
    </xdr:to>
    <xdr:pic>
      <xdr:nvPicPr>
        <xdr:cNvPr id="6218" name="Afbeelding 1">
          <a:extLst>
            <a:ext uri="{FF2B5EF4-FFF2-40B4-BE49-F238E27FC236}">
              <a16:creationId xmlns:a16="http://schemas.microsoft.com/office/drawing/2014/main" id="{40927B23-19D5-40D3-9FB0-D3FDC14472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8868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95250</xdr:colOff>
      <xdr:row>0</xdr:row>
      <xdr:rowOff>0</xdr:rowOff>
    </xdr:from>
    <xdr:to>
      <xdr:col>6</xdr:col>
      <xdr:colOff>1066800</xdr:colOff>
      <xdr:row>0</xdr:row>
      <xdr:rowOff>0</xdr:rowOff>
    </xdr:to>
    <xdr:sp macro="" textlink="">
      <xdr:nvSpPr>
        <xdr:cNvPr id="5" name="Tekstvak 4">
          <a:extLst>
            <a:ext uri="{FF2B5EF4-FFF2-40B4-BE49-F238E27FC236}">
              <a16:creationId xmlns:a16="http://schemas.microsoft.com/office/drawing/2014/main" id="{DB1C7D88-5399-4CA0-ADC0-5FF60019A75E}"/>
            </a:ext>
          </a:extLst>
        </xdr:cNvPr>
        <xdr:cNvSpPr txBox="1"/>
      </xdr:nvSpPr>
      <xdr:spPr>
        <a:xfrm>
          <a:off x="95250" y="969645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0</xdr:col>
      <xdr:colOff>95250</xdr:colOff>
      <xdr:row>0</xdr:row>
      <xdr:rowOff>0</xdr:rowOff>
    </xdr:from>
    <xdr:to>
      <xdr:col>6</xdr:col>
      <xdr:colOff>1066800</xdr:colOff>
      <xdr:row>0</xdr:row>
      <xdr:rowOff>0</xdr:rowOff>
    </xdr:to>
    <xdr:sp macro="" textlink="">
      <xdr:nvSpPr>
        <xdr:cNvPr id="11" name="Tekstvak 10">
          <a:extLst>
            <a:ext uri="{FF2B5EF4-FFF2-40B4-BE49-F238E27FC236}">
              <a16:creationId xmlns:a16="http://schemas.microsoft.com/office/drawing/2014/main" id="{9B3EA962-8528-403A-B3CA-C93ABF8B9A26}"/>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38100</xdr:colOff>
      <xdr:row>10</xdr:row>
      <xdr:rowOff>19051</xdr:rowOff>
    </xdr:from>
    <xdr:to>
      <xdr:col>7</xdr:col>
      <xdr:colOff>38100</xdr:colOff>
      <xdr:row>16</xdr:row>
      <xdr:rowOff>76201</xdr:rowOff>
    </xdr:to>
    <xdr:sp macro="" textlink="">
      <xdr:nvSpPr>
        <xdr:cNvPr id="14" name="Tekstvak 13">
          <a:extLst>
            <a:ext uri="{FF2B5EF4-FFF2-40B4-BE49-F238E27FC236}">
              <a16:creationId xmlns:a16="http://schemas.microsoft.com/office/drawing/2014/main" id="{1856D6FE-7B58-4E8E-936B-9C430F6F88E7}"/>
            </a:ext>
          </a:extLst>
        </xdr:cNvPr>
        <xdr:cNvSpPr txBox="1"/>
      </xdr:nvSpPr>
      <xdr:spPr>
        <a:xfrm>
          <a:off x="152400" y="1638301"/>
          <a:ext cx="8296275" cy="1028700"/>
        </a:xfrm>
        <a:prstGeom prst="rect">
          <a:avLst/>
        </a:prstGeom>
        <a:solidFill>
          <a:schemeClr val="lt1"/>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Toelichting:</a:t>
          </a:r>
        </a:p>
        <a:p>
          <a:r>
            <a:rPr lang="nl-NL" sz="1100">
              <a:solidFill>
                <a:schemeClr val="dk1"/>
              </a:solidFill>
              <a:effectLst/>
              <a:latin typeface="+mn-lt"/>
              <a:ea typeface="+mn-ea"/>
              <a:cs typeface="+mn-cs"/>
            </a:rPr>
            <a:t>Voer hier per functiecategorie de verwachte inzet in en kies de juiste kostensoort. Zie hoofdstuk 4.2.1 van het Handboek EFRO voor een toelichting op de loonkosten. U kunt eventueel gebruik maken van het tabblad 'loonkosten' om het uurtarief te berekenen.</a:t>
          </a:r>
          <a:endParaRPr lang="nl-NL">
            <a:effectLst/>
          </a:endParaRPr>
        </a:p>
        <a:p>
          <a:r>
            <a:rPr lang="nl-NL" sz="1100">
              <a:solidFill>
                <a:schemeClr val="dk1"/>
              </a:solidFill>
              <a:effectLst/>
              <a:latin typeface="+mn-lt"/>
              <a:ea typeface="+mn-ea"/>
              <a:cs typeface="+mn-cs"/>
            </a:rPr>
            <a:t>Indien</a:t>
          </a:r>
          <a:r>
            <a:rPr lang="nl-NL" sz="1100" baseline="0">
              <a:solidFill>
                <a:schemeClr val="dk1"/>
              </a:solidFill>
              <a:effectLst/>
              <a:latin typeface="+mn-lt"/>
              <a:ea typeface="+mn-ea"/>
              <a:cs typeface="+mn-cs"/>
            </a:rPr>
            <a:t> u meer regels wilt toevoegen, kunt u deze toevoegen door één hele regel te selecteren. Rechtermuisknop. Kiezen voor "Kopiëren". Rechtermuisknop en kiezen voor "Gekopieerde cellen invoegen"</a:t>
          </a:r>
          <a:endParaRPr lang="nl-NL">
            <a:effectLst/>
          </a:endParaRPr>
        </a:p>
        <a:p>
          <a:endParaRPr lang="nl-NL" sz="1100"/>
        </a:p>
      </xdr:txBody>
    </xdr:sp>
    <xdr:clientData/>
  </xdr:twoCellAnchor>
  <xdr:twoCellAnchor>
    <xdr:from>
      <xdr:col>1</xdr:col>
      <xdr:colOff>28575</xdr:colOff>
      <xdr:row>32</xdr:row>
      <xdr:rowOff>104775</xdr:rowOff>
    </xdr:from>
    <xdr:to>
      <xdr:col>7</xdr:col>
      <xdr:colOff>28575</xdr:colOff>
      <xdr:row>36</xdr:row>
      <xdr:rowOff>85725</xdr:rowOff>
    </xdr:to>
    <xdr:sp macro="" textlink="">
      <xdr:nvSpPr>
        <xdr:cNvPr id="15" name="Tekstvak 14">
          <a:extLst>
            <a:ext uri="{FF2B5EF4-FFF2-40B4-BE49-F238E27FC236}">
              <a16:creationId xmlns:a16="http://schemas.microsoft.com/office/drawing/2014/main" id="{5ABB1697-A409-42CF-AFCF-732EA5E06457}"/>
            </a:ext>
          </a:extLst>
        </xdr:cNvPr>
        <xdr:cNvSpPr txBox="1"/>
      </xdr:nvSpPr>
      <xdr:spPr>
        <a:xfrm>
          <a:off x="142875" y="5305425"/>
          <a:ext cx="8296275" cy="62865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eaLnBrk="1" fontAlgn="auto" latinLnBrk="0" hangingPunct="1"/>
          <a:r>
            <a:rPr lang="nl-NL" sz="1100" b="0" i="0" baseline="0">
              <a:effectLst/>
              <a:latin typeface="+mn-lt"/>
              <a:ea typeface="+mn-ea"/>
              <a:cs typeface="+mn-cs"/>
            </a:rPr>
            <a:t>Vul per kostensoort de verwachte kosten in en geef een korte omschrijving van het type kosten. Voor een aantal kostensoorten gelden aanvullende eisen, zie hiervoor het Handboek EFRO. </a:t>
          </a:r>
          <a:r>
            <a:rPr lang="nl-NL" sz="1100">
              <a:effectLst/>
              <a:latin typeface="+mn-lt"/>
              <a:ea typeface="+mn-ea"/>
              <a:cs typeface="+mn-cs"/>
            </a:rPr>
            <a:t>Indien</a:t>
          </a:r>
          <a:r>
            <a:rPr lang="nl-NL" sz="1100" baseline="0">
              <a:effectLst/>
              <a:latin typeface="+mn-lt"/>
              <a:ea typeface="+mn-ea"/>
              <a:cs typeface="+mn-cs"/>
            </a:rPr>
            <a:t> u meer regels wilt toevoegen, kunt u deze via 'rijen invoegen' toevoegen.</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19050</xdr:colOff>
      <xdr:row>67</xdr:row>
      <xdr:rowOff>123825</xdr:rowOff>
    </xdr:from>
    <xdr:to>
      <xdr:col>7</xdr:col>
      <xdr:colOff>19050</xdr:colOff>
      <xdr:row>72</xdr:row>
      <xdr:rowOff>85725</xdr:rowOff>
    </xdr:to>
    <xdr:sp macro="" textlink="">
      <xdr:nvSpPr>
        <xdr:cNvPr id="16" name="Tekstvak 15">
          <a:extLst>
            <a:ext uri="{FF2B5EF4-FFF2-40B4-BE49-F238E27FC236}">
              <a16:creationId xmlns:a16="http://schemas.microsoft.com/office/drawing/2014/main" id="{9E82666F-A1E0-431B-93A1-57A38353AF06}"/>
            </a:ext>
          </a:extLst>
        </xdr:cNvPr>
        <xdr:cNvSpPr txBox="1"/>
      </xdr:nvSpPr>
      <xdr:spPr>
        <a:xfrm>
          <a:off x="133350" y="11229975"/>
          <a:ext cx="8296275" cy="771525"/>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In de meeste gevallen hoeft er geen rekening gehouden te worden met (toekomstige) opbrengsten uit het project. Wel wordt u verzocht om kort toe te lichten of u, gedurende of na afloop van het project, opbrengsten verwacht.</a:t>
          </a:r>
        </a:p>
      </xdr:txBody>
    </xdr:sp>
    <xdr:clientData/>
  </xdr:twoCellAnchor>
  <xdr:twoCellAnchor>
    <xdr:from>
      <xdr:col>0</xdr:col>
      <xdr:colOff>95250</xdr:colOff>
      <xdr:row>57</xdr:row>
      <xdr:rowOff>66675</xdr:rowOff>
    </xdr:from>
    <xdr:to>
      <xdr:col>6</xdr:col>
      <xdr:colOff>1066800</xdr:colOff>
      <xdr:row>61</xdr:row>
      <xdr:rowOff>104775</xdr:rowOff>
    </xdr:to>
    <xdr:sp macro="" textlink="">
      <xdr:nvSpPr>
        <xdr:cNvPr id="17" name="Tekstvak 16">
          <a:extLst>
            <a:ext uri="{FF2B5EF4-FFF2-40B4-BE49-F238E27FC236}">
              <a16:creationId xmlns:a16="http://schemas.microsoft.com/office/drawing/2014/main" id="{F6D4A345-9A16-412A-9D66-167EED7FBF7A}"/>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19050</xdr:colOff>
      <xdr:row>78</xdr:row>
      <xdr:rowOff>95249</xdr:rowOff>
    </xdr:from>
    <xdr:to>
      <xdr:col>7</xdr:col>
      <xdr:colOff>19050</xdr:colOff>
      <xdr:row>84</xdr:row>
      <xdr:rowOff>142874</xdr:rowOff>
    </xdr:to>
    <xdr:sp macro="" textlink="">
      <xdr:nvSpPr>
        <xdr:cNvPr id="18" name="Tekstvak 17">
          <a:extLst>
            <a:ext uri="{FF2B5EF4-FFF2-40B4-BE49-F238E27FC236}">
              <a16:creationId xmlns:a16="http://schemas.microsoft.com/office/drawing/2014/main" id="{F5D2C35C-94FD-4776-836F-24C867AB818A}"/>
            </a:ext>
          </a:extLst>
        </xdr:cNvPr>
        <xdr:cNvSpPr txBox="1"/>
      </xdr:nvSpPr>
      <xdr:spPr>
        <a:xfrm>
          <a:off x="133350" y="12982574"/>
          <a:ext cx="8296275" cy="1019175"/>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hier de financiering per projectpartner aan te geven. Indien er sprake is van externe financiers dan wordt u verzocht deze te specificeren naar financier. </a:t>
          </a:r>
          <a:br>
            <a:rPr kumimoji="0" lang="nl-NL" sz="1100" b="0" i="0" u="none" strike="noStrike" kern="0" cap="none" spc="0" normalizeH="0" baseline="0" noProof="0">
              <a:ln>
                <a:noFill/>
              </a:ln>
              <a:solidFill>
                <a:sysClr val="windowText" lastClr="000000"/>
              </a:solidFill>
              <a:effectLst/>
              <a:uLnTx/>
              <a:uFillTx/>
              <a:latin typeface="+mn-lt"/>
              <a:ea typeface="+mn-ea"/>
              <a:cs typeface="+mn-cs"/>
            </a:rPr>
          </a:br>
          <a:r>
            <a:rPr kumimoji="0" lang="nl-NL" sz="1100" b="0" i="0" u="none" strike="noStrike" kern="0" cap="none" spc="0" normalizeH="0" baseline="0" noProof="0">
              <a:ln>
                <a:noFill/>
              </a:ln>
              <a:solidFill>
                <a:sysClr val="windowText" lastClr="000000"/>
              </a:solidFill>
              <a:effectLst/>
              <a:uLnTx/>
              <a:uFillTx/>
              <a:latin typeface="+mn-lt"/>
              <a:ea typeface="+mn-ea"/>
              <a:cs typeface="+mn-cs"/>
            </a:rPr>
            <a:t>Let op: Voor deze financiers moet ook de cofinancieringsverklaring of aanvraag voor cofinanciering worden bijgesloten bij uw subsidieaanvraag.</a:t>
          </a:r>
        </a:p>
      </xdr:txBody>
    </xdr:sp>
    <xdr:clientData/>
  </xdr:twoCellAnchor>
  <xdr:twoCellAnchor>
    <xdr:from>
      <xdr:col>1</xdr:col>
      <xdr:colOff>19050</xdr:colOff>
      <xdr:row>97</xdr:row>
      <xdr:rowOff>66675</xdr:rowOff>
    </xdr:from>
    <xdr:to>
      <xdr:col>7</xdr:col>
      <xdr:colOff>19050</xdr:colOff>
      <xdr:row>102</xdr:row>
      <xdr:rowOff>66676</xdr:rowOff>
    </xdr:to>
    <xdr:sp macro="" textlink="">
      <xdr:nvSpPr>
        <xdr:cNvPr id="19" name="Tekstvak 18">
          <a:extLst>
            <a:ext uri="{FF2B5EF4-FFF2-40B4-BE49-F238E27FC236}">
              <a16:creationId xmlns:a16="http://schemas.microsoft.com/office/drawing/2014/main" id="{9113A28F-1776-4183-925C-67616917A19D}"/>
            </a:ext>
          </a:extLst>
        </xdr:cNvPr>
        <xdr:cNvSpPr txBox="1"/>
      </xdr:nvSpPr>
      <xdr:spPr>
        <a:xfrm>
          <a:off x="133350" y="16230600"/>
          <a:ext cx="8296275" cy="809626"/>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In onderstaande tabel worden een aantal logische controles uitgevoerd. Let erop dat alle punten op akkoord moeten staan. Indien dit niet het geval is dient u de invoer aan te passen.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95250</xdr:colOff>
      <xdr:row>0</xdr:row>
      <xdr:rowOff>0</xdr:rowOff>
    </xdr:from>
    <xdr:to>
      <xdr:col>6</xdr:col>
      <xdr:colOff>1066800</xdr:colOff>
      <xdr:row>0</xdr:row>
      <xdr:rowOff>0</xdr:rowOff>
    </xdr:to>
    <xdr:sp macro="" textlink="">
      <xdr:nvSpPr>
        <xdr:cNvPr id="5" name="Tekstvak 4">
          <a:extLst>
            <a:ext uri="{FF2B5EF4-FFF2-40B4-BE49-F238E27FC236}">
              <a16:creationId xmlns:a16="http://schemas.microsoft.com/office/drawing/2014/main" id="{5AEEFEA6-67ED-40E0-8F23-1CE3656FE9B9}"/>
            </a:ext>
          </a:extLst>
        </xdr:cNvPr>
        <xdr:cNvSpPr txBox="1"/>
      </xdr:nvSpPr>
      <xdr:spPr>
        <a:xfrm>
          <a:off x="95250" y="969645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0</xdr:col>
      <xdr:colOff>95250</xdr:colOff>
      <xdr:row>0</xdr:row>
      <xdr:rowOff>0</xdr:rowOff>
    </xdr:from>
    <xdr:to>
      <xdr:col>6</xdr:col>
      <xdr:colOff>1066800</xdr:colOff>
      <xdr:row>0</xdr:row>
      <xdr:rowOff>0</xdr:rowOff>
    </xdr:to>
    <xdr:sp macro="" textlink="">
      <xdr:nvSpPr>
        <xdr:cNvPr id="11" name="Tekstvak 10">
          <a:extLst>
            <a:ext uri="{FF2B5EF4-FFF2-40B4-BE49-F238E27FC236}">
              <a16:creationId xmlns:a16="http://schemas.microsoft.com/office/drawing/2014/main" id="{546A60D3-28FC-47AB-9DBD-11E013477E5B}"/>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38100</xdr:colOff>
      <xdr:row>10</xdr:row>
      <xdr:rowOff>19051</xdr:rowOff>
    </xdr:from>
    <xdr:to>
      <xdr:col>7</xdr:col>
      <xdr:colOff>38100</xdr:colOff>
      <xdr:row>16</xdr:row>
      <xdr:rowOff>76201</xdr:rowOff>
    </xdr:to>
    <xdr:sp macro="" textlink="">
      <xdr:nvSpPr>
        <xdr:cNvPr id="14" name="Tekstvak 13">
          <a:extLst>
            <a:ext uri="{FF2B5EF4-FFF2-40B4-BE49-F238E27FC236}">
              <a16:creationId xmlns:a16="http://schemas.microsoft.com/office/drawing/2014/main" id="{E3ED6056-DD99-48FC-B476-FE5103EE3D99}"/>
            </a:ext>
          </a:extLst>
        </xdr:cNvPr>
        <xdr:cNvSpPr txBox="1"/>
      </xdr:nvSpPr>
      <xdr:spPr>
        <a:xfrm>
          <a:off x="152400" y="1638301"/>
          <a:ext cx="8296275" cy="1028700"/>
        </a:xfrm>
        <a:prstGeom prst="rect">
          <a:avLst/>
        </a:prstGeom>
        <a:solidFill>
          <a:schemeClr val="lt1"/>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Toelichting:</a:t>
          </a:r>
        </a:p>
        <a:p>
          <a:r>
            <a:rPr lang="nl-NL" sz="1100">
              <a:solidFill>
                <a:schemeClr val="dk1"/>
              </a:solidFill>
              <a:effectLst/>
              <a:latin typeface="+mn-lt"/>
              <a:ea typeface="+mn-ea"/>
              <a:cs typeface="+mn-cs"/>
            </a:rPr>
            <a:t>Voer hier per functiecategorie de verwachte inzet in en kies de juiste kostensoort. Zie hoofdstuk 4.2.1 van het Handboek EFRO voor een toelichting op de loonkosten. U kunt eventueel gebruik maken van het tabblad 'loonkosten' om het uurtarief te berekenen.</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a:solidFill>
                <a:schemeClr val="dk1"/>
              </a:solidFill>
              <a:effectLst/>
              <a:latin typeface="+mn-lt"/>
              <a:ea typeface="+mn-ea"/>
              <a:cs typeface="+mn-cs"/>
            </a:rPr>
            <a:t>Indien</a:t>
          </a:r>
          <a:r>
            <a:rPr lang="nl-NL" sz="1100" baseline="0">
              <a:solidFill>
                <a:schemeClr val="dk1"/>
              </a:solidFill>
              <a:effectLst/>
              <a:latin typeface="+mn-lt"/>
              <a:ea typeface="+mn-ea"/>
              <a:cs typeface="+mn-cs"/>
            </a:rPr>
            <a:t> u meer regels wilt toevoegen, kunt u deze toevoegen door één hele regel te selecteren. Rechtermuisknop. Kiezen voor "Kopiëren". Rechtermuisknop en kiezen voor "Gekopieerde cellen invoegen"</a:t>
          </a:r>
          <a:endParaRPr lang="nl-NL">
            <a:effectLst/>
          </a:endParaRPr>
        </a:p>
        <a:p>
          <a:r>
            <a:rPr lang="nl-NL" sz="1100" baseline="0">
              <a:solidFill>
                <a:schemeClr val="dk1"/>
              </a:solidFill>
              <a:effectLst/>
              <a:latin typeface="+mn-lt"/>
              <a:ea typeface="+mn-ea"/>
              <a:cs typeface="+mn-cs"/>
            </a:rPr>
            <a:t>.</a:t>
          </a:r>
          <a:endParaRPr lang="nl-NL">
            <a:effectLst/>
          </a:endParaRPr>
        </a:p>
        <a:p>
          <a:endParaRPr lang="nl-NL" sz="1100"/>
        </a:p>
      </xdr:txBody>
    </xdr:sp>
    <xdr:clientData/>
  </xdr:twoCellAnchor>
  <xdr:twoCellAnchor>
    <xdr:from>
      <xdr:col>1</xdr:col>
      <xdr:colOff>28575</xdr:colOff>
      <xdr:row>32</xdr:row>
      <xdr:rowOff>104775</xdr:rowOff>
    </xdr:from>
    <xdr:to>
      <xdr:col>7</xdr:col>
      <xdr:colOff>28575</xdr:colOff>
      <xdr:row>36</xdr:row>
      <xdr:rowOff>85725</xdr:rowOff>
    </xdr:to>
    <xdr:sp macro="" textlink="">
      <xdr:nvSpPr>
        <xdr:cNvPr id="15" name="Tekstvak 14">
          <a:extLst>
            <a:ext uri="{FF2B5EF4-FFF2-40B4-BE49-F238E27FC236}">
              <a16:creationId xmlns:a16="http://schemas.microsoft.com/office/drawing/2014/main" id="{144A1361-EF16-4E6B-8CB4-DAD931AFABF5}"/>
            </a:ext>
          </a:extLst>
        </xdr:cNvPr>
        <xdr:cNvSpPr txBox="1"/>
      </xdr:nvSpPr>
      <xdr:spPr>
        <a:xfrm>
          <a:off x="142875" y="5305425"/>
          <a:ext cx="8296275" cy="62865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eaLnBrk="1" fontAlgn="auto" latinLnBrk="0" hangingPunct="1"/>
          <a:r>
            <a:rPr lang="nl-NL" sz="1100" b="0" i="0" baseline="0">
              <a:effectLst/>
              <a:latin typeface="+mn-lt"/>
              <a:ea typeface="+mn-ea"/>
              <a:cs typeface="+mn-cs"/>
            </a:rPr>
            <a:t>Vul per kostensoort de verwachte kosten in en geef een korte omschrijving van het type kosten. Voor een aantal kostensoorten gelden aanvullende eisen, zie hiervoor het Handboek EFRO. </a:t>
          </a:r>
          <a:r>
            <a:rPr lang="nl-NL" sz="1100">
              <a:effectLst/>
              <a:latin typeface="+mn-lt"/>
              <a:ea typeface="+mn-ea"/>
              <a:cs typeface="+mn-cs"/>
            </a:rPr>
            <a:t>Indien</a:t>
          </a:r>
          <a:r>
            <a:rPr lang="nl-NL" sz="1100" baseline="0">
              <a:effectLst/>
              <a:latin typeface="+mn-lt"/>
              <a:ea typeface="+mn-ea"/>
              <a:cs typeface="+mn-cs"/>
            </a:rPr>
            <a:t> u meer regels wilt toevoegen, kunt u deze via 'rijen invoegen' toevoegen.</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19050</xdr:colOff>
      <xdr:row>67</xdr:row>
      <xdr:rowOff>123825</xdr:rowOff>
    </xdr:from>
    <xdr:to>
      <xdr:col>7</xdr:col>
      <xdr:colOff>19050</xdr:colOff>
      <xdr:row>72</xdr:row>
      <xdr:rowOff>85725</xdr:rowOff>
    </xdr:to>
    <xdr:sp macro="" textlink="">
      <xdr:nvSpPr>
        <xdr:cNvPr id="16" name="Tekstvak 15">
          <a:extLst>
            <a:ext uri="{FF2B5EF4-FFF2-40B4-BE49-F238E27FC236}">
              <a16:creationId xmlns:a16="http://schemas.microsoft.com/office/drawing/2014/main" id="{EFA54996-A7EA-4D03-9096-BEDCB1C58D9E}"/>
            </a:ext>
          </a:extLst>
        </xdr:cNvPr>
        <xdr:cNvSpPr txBox="1"/>
      </xdr:nvSpPr>
      <xdr:spPr>
        <a:xfrm>
          <a:off x="133350" y="11229975"/>
          <a:ext cx="8296275" cy="771525"/>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In de meeste gevallen hoeft er geen rekening gehouden te worden met (toekomstige) opbrengsten uit het project. Wel wordt u verzocht om kort toe te lichten of u, gedurende of na afloop van het project, opbrengsten verwacht.</a:t>
          </a:r>
        </a:p>
      </xdr:txBody>
    </xdr:sp>
    <xdr:clientData/>
  </xdr:twoCellAnchor>
  <xdr:twoCellAnchor>
    <xdr:from>
      <xdr:col>0</xdr:col>
      <xdr:colOff>95250</xdr:colOff>
      <xdr:row>57</xdr:row>
      <xdr:rowOff>66675</xdr:rowOff>
    </xdr:from>
    <xdr:to>
      <xdr:col>6</xdr:col>
      <xdr:colOff>1066800</xdr:colOff>
      <xdr:row>61</xdr:row>
      <xdr:rowOff>104775</xdr:rowOff>
    </xdr:to>
    <xdr:sp macro="" textlink="">
      <xdr:nvSpPr>
        <xdr:cNvPr id="17" name="Tekstvak 16">
          <a:extLst>
            <a:ext uri="{FF2B5EF4-FFF2-40B4-BE49-F238E27FC236}">
              <a16:creationId xmlns:a16="http://schemas.microsoft.com/office/drawing/2014/main" id="{17F7B283-6BEA-47B6-909B-A0B593798721}"/>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19050</xdr:colOff>
      <xdr:row>78</xdr:row>
      <xdr:rowOff>95249</xdr:rowOff>
    </xdr:from>
    <xdr:to>
      <xdr:col>7</xdr:col>
      <xdr:colOff>19050</xdr:colOff>
      <xdr:row>84</xdr:row>
      <xdr:rowOff>142874</xdr:rowOff>
    </xdr:to>
    <xdr:sp macro="" textlink="">
      <xdr:nvSpPr>
        <xdr:cNvPr id="18" name="Tekstvak 17">
          <a:extLst>
            <a:ext uri="{FF2B5EF4-FFF2-40B4-BE49-F238E27FC236}">
              <a16:creationId xmlns:a16="http://schemas.microsoft.com/office/drawing/2014/main" id="{0A6AE646-B7B1-428B-978A-5567EEAA8093}"/>
            </a:ext>
          </a:extLst>
        </xdr:cNvPr>
        <xdr:cNvSpPr txBox="1"/>
      </xdr:nvSpPr>
      <xdr:spPr>
        <a:xfrm>
          <a:off x="133350" y="12982574"/>
          <a:ext cx="8296275" cy="1019175"/>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hier de financiering per projectpartner aan te geven. Indien er sprake is van externe financiers dan wordt u verzocht deze te specificeren naar financier. </a:t>
          </a:r>
          <a:br>
            <a:rPr kumimoji="0" lang="nl-NL" sz="1100" b="0" i="0" u="none" strike="noStrike" kern="0" cap="none" spc="0" normalizeH="0" baseline="0" noProof="0">
              <a:ln>
                <a:noFill/>
              </a:ln>
              <a:solidFill>
                <a:sysClr val="windowText" lastClr="000000"/>
              </a:solidFill>
              <a:effectLst/>
              <a:uLnTx/>
              <a:uFillTx/>
              <a:latin typeface="+mn-lt"/>
              <a:ea typeface="+mn-ea"/>
              <a:cs typeface="+mn-cs"/>
            </a:rPr>
          </a:br>
          <a:r>
            <a:rPr kumimoji="0" lang="nl-NL" sz="1100" b="0" i="0" u="none" strike="noStrike" kern="0" cap="none" spc="0" normalizeH="0" baseline="0" noProof="0">
              <a:ln>
                <a:noFill/>
              </a:ln>
              <a:solidFill>
                <a:sysClr val="windowText" lastClr="000000"/>
              </a:solidFill>
              <a:effectLst/>
              <a:uLnTx/>
              <a:uFillTx/>
              <a:latin typeface="+mn-lt"/>
              <a:ea typeface="+mn-ea"/>
              <a:cs typeface="+mn-cs"/>
            </a:rPr>
            <a:t>Let op: Voor deze financiers moet ook de cofinancieringsverklaring of aanvraag voor cofinanciering worden bijgesloten bij uw subsidieaanvraag.</a:t>
          </a:r>
        </a:p>
      </xdr:txBody>
    </xdr:sp>
    <xdr:clientData/>
  </xdr:twoCellAnchor>
  <xdr:twoCellAnchor>
    <xdr:from>
      <xdr:col>1</xdr:col>
      <xdr:colOff>19050</xdr:colOff>
      <xdr:row>97</xdr:row>
      <xdr:rowOff>66675</xdr:rowOff>
    </xdr:from>
    <xdr:to>
      <xdr:col>7</xdr:col>
      <xdr:colOff>19050</xdr:colOff>
      <xdr:row>102</xdr:row>
      <xdr:rowOff>66676</xdr:rowOff>
    </xdr:to>
    <xdr:sp macro="" textlink="">
      <xdr:nvSpPr>
        <xdr:cNvPr id="19" name="Tekstvak 18">
          <a:extLst>
            <a:ext uri="{FF2B5EF4-FFF2-40B4-BE49-F238E27FC236}">
              <a16:creationId xmlns:a16="http://schemas.microsoft.com/office/drawing/2014/main" id="{8BD8AC7F-81E1-4210-A8D2-07A11F5B2628}"/>
            </a:ext>
          </a:extLst>
        </xdr:cNvPr>
        <xdr:cNvSpPr txBox="1"/>
      </xdr:nvSpPr>
      <xdr:spPr>
        <a:xfrm>
          <a:off x="133350" y="16230600"/>
          <a:ext cx="8296275" cy="809626"/>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In onderstaande tabel worden een aantal logische controles uitgevoerd. Let erop dat alle punten op akkoord moeten staan. Indien dit niet het geval is dient u de invoer aan te passen.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95250</xdr:colOff>
      <xdr:row>0</xdr:row>
      <xdr:rowOff>0</xdr:rowOff>
    </xdr:from>
    <xdr:to>
      <xdr:col>6</xdr:col>
      <xdr:colOff>1066800</xdr:colOff>
      <xdr:row>0</xdr:row>
      <xdr:rowOff>0</xdr:rowOff>
    </xdr:to>
    <xdr:sp macro="" textlink="">
      <xdr:nvSpPr>
        <xdr:cNvPr id="5" name="Tekstvak 4">
          <a:extLst>
            <a:ext uri="{FF2B5EF4-FFF2-40B4-BE49-F238E27FC236}">
              <a16:creationId xmlns:a16="http://schemas.microsoft.com/office/drawing/2014/main" id="{D28252B9-63E9-4707-BDC4-AC43F29E0FB7}"/>
            </a:ext>
          </a:extLst>
        </xdr:cNvPr>
        <xdr:cNvSpPr txBox="1"/>
      </xdr:nvSpPr>
      <xdr:spPr>
        <a:xfrm>
          <a:off x="95250" y="969645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0</xdr:col>
      <xdr:colOff>95250</xdr:colOff>
      <xdr:row>0</xdr:row>
      <xdr:rowOff>0</xdr:rowOff>
    </xdr:from>
    <xdr:to>
      <xdr:col>6</xdr:col>
      <xdr:colOff>1066800</xdr:colOff>
      <xdr:row>0</xdr:row>
      <xdr:rowOff>0</xdr:rowOff>
    </xdr:to>
    <xdr:sp macro="" textlink="">
      <xdr:nvSpPr>
        <xdr:cNvPr id="11" name="Tekstvak 10">
          <a:extLst>
            <a:ext uri="{FF2B5EF4-FFF2-40B4-BE49-F238E27FC236}">
              <a16:creationId xmlns:a16="http://schemas.microsoft.com/office/drawing/2014/main" id="{E6DD6E3D-7890-495B-8EFE-060B7EADD1F0}"/>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38100</xdr:colOff>
      <xdr:row>10</xdr:row>
      <xdr:rowOff>19051</xdr:rowOff>
    </xdr:from>
    <xdr:to>
      <xdr:col>7</xdr:col>
      <xdr:colOff>38100</xdr:colOff>
      <xdr:row>16</xdr:row>
      <xdr:rowOff>76201</xdr:rowOff>
    </xdr:to>
    <xdr:sp macro="" textlink="">
      <xdr:nvSpPr>
        <xdr:cNvPr id="14" name="Tekstvak 13">
          <a:extLst>
            <a:ext uri="{FF2B5EF4-FFF2-40B4-BE49-F238E27FC236}">
              <a16:creationId xmlns:a16="http://schemas.microsoft.com/office/drawing/2014/main" id="{BE50B591-C3F8-423F-AA60-B31119BBAF2E}"/>
            </a:ext>
          </a:extLst>
        </xdr:cNvPr>
        <xdr:cNvSpPr txBox="1"/>
      </xdr:nvSpPr>
      <xdr:spPr>
        <a:xfrm>
          <a:off x="152400" y="1638301"/>
          <a:ext cx="8296275" cy="1028700"/>
        </a:xfrm>
        <a:prstGeom prst="rect">
          <a:avLst/>
        </a:prstGeom>
        <a:solidFill>
          <a:schemeClr val="lt1"/>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Toelichting:</a:t>
          </a:r>
        </a:p>
        <a:p>
          <a:r>
            <a:rPr lang="nl-NL" sz="1100">
              <a:solidFill>
                <a:schemeClr val="dk1"/>
              </a:solidFill>
              <a:effectLst/>
              <a:latin typeface="+mn-lt"/>
              <a:ea typeface="+mn-ea"/>
              <a:cs typeface="+mn-cs"/>
            </a:rPr>
            <a:t>Voer hier per functiecategorie de verwachte inzet in en kies de juiste kostensoort. Zie hoofdstuk 4.2.1 van het Handboek EFRO voor een toelichting op de loonkosten. U kunt eventueel gebruik maken van het tabblad 'loonkosten' om het uurtarief te berekenen.</a:t>
          </a:r>
          <a:endParaRPr lang="nl-NL">
            <a:effectLst/>
          </a:endParaRPr>
        </a:p>
        <a:p>
          <a:r>
            <a:rPr lang="nl-NL" sz="1100">
              <a:solidFill>
                <a:schemeClr val="dk1"/>
              </a:solidFill>
              <a:effectLst/>
              <a:latin typeface="+mn-lt"/>
              <a:ea typeface="+mn-ea"/>
              <a:cs typeface="+mn-cs"/>
            </a:rPr>
            <a:t>Indien</a:t>
          </a:r>
          <a:r>
            <a:rPr lang="nl-NL" sz="1100" baseline="0">
              <a:solidFill>
                <a:schemeClr val="dk1"/>
              </a:solidFill>
              <a:effectLst/>
              <a:latin typeface="+mn-lt"/>
              <a:ea typeface="+mn-ea"/>
              <a:cs typeface="+mn-cs"/>
            </a:rPr>
            <a:t> u meer regels wilt toevoegen, kunt u deze toevoegen door één hele regel te selecteren. Rechtermuisknop. Kiezen voor "Kopiëren". Rechtermuisknop en kiezen voor "Gekopieerde cellen invoegen"</a:t>
          </a:r>
          <a:endParaRPr lang="nl-NL">
            <a:effectLst/>
          </a:endParaRPr>
        </a:p>
        <a:p>
          <a:endParaRPr lang="nl-NL" sz="1100"/>
        </a:p>
      </xdr:txBody>
    </xdr:sp>
    <xdr:clientData/>
  </xdr:twoCellAnchor>
  <xdr:twoCellAnchor>
    <xdr:from>
      <xdr:col>1</xdr:col>
      <xdr:colOff>28575</xdr:colOff>
      <xdr:row>32</xdr:row>
      <xdr:rowOff>104775</xdr:rowOff>
    </xdr:from>
    <xdr:to>
      <xdr:col>7</xdr:col>
      <xdr:colOff>28575</xdr:colOff>
      <xdr:row>36</xdr:row>
      <xdr:rowOff>85725</xdr:rowOff>
    </xdr:to>
    <xdr:sp macro="" textlink="">
      <xdr:nvSpPr>
        <xdr:cNvPr id="15" name="Tekstvak 14">
          <a:extLst>
            <a:ext uri="{FF2B5EF4-FFF2-40B4-BE49-F238E27FC236}">
              <a16:creationId xmlns:a16="http://schemas.microsoft.com/office/drawing/2014/main" id="{6E53D858-BAFF-47B3-8AC5-96DE503BD3AA}"/>
            </a:ext>
          </a:extLst>
        </xdr:cNvPr>
        <xdr:cNvSpPr txBox="1"/>
      </xdr:nvSpPr>
      <xdr:spPr>
        <a:xfrm>
          <a:off x="142875" y="5305425"/>
          <a:ext cx="8296275" cy="62865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eaLnBrk="1" fontAlgn="auto" latinLnBrk="0" hangingPunct="1"/>
          <a:r>
            <a:rPr lang="nl-NL" sz="1100" b="0" i="0" baseline="0">
              <a:effectLst/>
              <a:latin typeface="+mn-lt"/>
              <a:ea typeface="+mn-ea"/>
              <a:cs typeface="+mn-cs"/>
            </a:rPr>
            <a:t>Vul per kostensoort de verwachte kosten in en geef een korte omschrijving van het type kosten. Voor een aantal kostensoorten gelden aanvullende eisen, zie hiervoor het Handboek EFRO. </a:t>
          </a:r>
          <a:r>
            <a:rPr lang="nl-NL" sz="1100">
              <a:effectLst/>
              <a:latin typeface="+mn-lt"/>
              <a:ea typeface="+mn-ea"/>
              <a:cs typeface="+mn-cs"/>
            </a:rPr>
            <a:t>Indien</a:t>
          </a:r>
          <a:r>
            <a:rPr lang="nl-NL" sz="1100" baseline="0">
              <a:effectLst/>
              <a:latin typeface="+mn-lt"/>
              <a:ea typeface="+mn-ea"/>
              <a:cs typeface="+mn-cs"/>
            </a:rPr>
            <a:t> u meer regels wilt toevoegen, kunt u deze via 'rijen invoegen' toevoegen.</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19050</xdr:colOff>
      <xdr:row>67</xdr:row>
      <xdr:rowOff>123825</xdr:rowOff>
    </xdr:from>
    <xdr:to>
      <xdr:col>7</xdr:col>
      <xdr:colOff>19050</xdr:colOff>
      <xdr:row>72</xdr:row>
      <xdr:rowOff>85725</xdr:rowOff>
    </xdr:to>
    <xdr:sp macro="" textlink="">
      <xdr:nvSpPr>
        <xdr:cNvPr id="16" name="Tekstvak 15">
          <a:extLst>
            <a:ext uri="{FF2B5EF4-FFF2-40B4-BE49-F238E27FC236}">
              <a16:creationId xmlns:a16="http://schemas.microsoft.com/office/drawing/2014/main" id="{B082468E-936E-4762-AE0B-9B95FD1A2947}"/>
            </a:ext>
          </a:extLst>
        </xdr:cNvPr>
        <xdr:cNvSpPr txBox="1"/>
      </xdr:nvSpPr>
      <xdr:spPr>
        <a:xfrm>
          <a:off x="133350" y="11229975"/>
          <a:ext cx="8296275" cy="771525"/>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In de meeste gevallen hoeft er geen rekening gehouden te worden met (toekomstige) opbrengsten uit het project. Wel wordt u verzocht om kort toe te lichten of u, gedurende of na afloop van het project, opbrengsten verwacht.</a:t>
          </a:r>
        </a:p>
      </xdr:txBody>
    </xdr:sp>
    <xdr:clientData/>
  </xdr:twoCellAnchor>
  <xdr:twoCellAnchor>
    <xdr:from>
      <xdr:col>0</xdr:col>
      <xdr:colOff>95250</xdr:colOff>
      <xdr:row>57</xdr:row>
      <xdr:rowOff>66675</xdr:rowOff>
    </xdr:from>
    <xdr:to>
      <xdr:col>6</xdr:col>
      <xdr:colOff>1066800</xdr:colOff>
      <xdr:row>61</xdr:row>
      <xdr:rowOff>104775</xdr:rowOff>
    </xdr:to>
    <xdr:sp macro="" textlink="">
      <xdr:nvSpPr>
        <xdr:cNvPr id="17" name="Tekstvak 16">
          <a:extLst>
            <a:ext uri="{FF2B5EF4-FFF2-40B4-BE49-F238E27FC236}">
              <a16:creationId xmlns:a16="http://schemas.microsoft.com/office/drawing/2014/main" id="{9DA7B194-A7F0-49D4-AF9B-E5D24352FAB5}"/>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19050</xdr:colOff>
      <xdr:row>78</xdr:row>
      <xdr:rowOff>95249</xdr:rowOff>
    </xdr:from>
    <xdr:to>
      <xdr:col>7</xdr:col>
      <xdr:colOff>19050</xdr:colOff>
      <xdr:row>84</xdr:row>
      <xdr:rowOff>142874</xdr:rowOff>
    </xdr:to>
    <xdr:sp macro="" textlink="">
      <xdr:nvSpPr>
        <xdr:cNvPr id="18" name="Tekstvak 17">
          <a:extLst>
            <a:ext uri="{FF2B5EF4-FFF2-40B4-BE49-F238E27FC236}">
              <a16:creationId xmlns:a16="http://schemas.microsoft.com/office/drawing/2014/main" id="{55ACCC7E-0FB9-4E9D-AF6B-EE43B5E71A06}"/>
            </a:ext>
          </a:extLst>
        </xdr:cNvPr>
        <xdr:cNvSpPr txBox="1"/>
      </xdr:nvSpPr>
      <xdr:spPr>
        <a:xfrm>
          <a:off x="133350" y="12982574"/>
          <a:ext cx="8296275" cy="1019175"/>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hier de financiering per projectpartner aan te geven. Indien er sprake is van externe financiers dan wordt u verzocht deze te specificeren naar financier. </a:t>
          </a:r>
          <a:br>
            <a:rPr kumimoji="0" lang="nl-NL" sz="1100" b="0" i="0" u="none" strike="noStrike" kern="0" cap="none" spc="0" normalizeH="0" baseline="0" noProof="0">
              <a:ln>
                <a:noFill/>
              </a:ln>
              <a:solidFill>
                <a:sysClr val="windowText" lastClr="000000"/>
              </a:solidFill>
              <a:effectLst/>
              <a:uLnTx/>
              <a:uFillTx/>
              <a:latin typeface="+mn-lt"/>
              <a:ea typeface="+mn-ea"/>
              <a:cs typeface="+mn-cs"/>
            </a:rPr>
          </a:br>
          <a:r>
            <a:rPr kumimoji="0" lang="nl-NL" sz="1100" b="0" i="0" u="none" strike="noStrike" kern="0" cap="none" spc="0" normalizeH="0" baseline="0" noProof="0">
              <a:ln>
                <a:noFill/>
              </a:ln>
              <a:solidFill>
                <a:sysClr val="windowText" lastClr="000000"/>
              </a:solidFill>
              <a:effectLst/>
              <a:uLnTx/>
              <a:uFillTx/>
              <a:latin typeface="+mn-lt"/>
              <a:ea typeface="+mn-ea"/>
              <a:cs typeface="+mn-cs"/>
            </a:rPr>
            <a:t>Let op: Voor deze financiers moet ook de cofinancieringsverklaring of aanvraag voor cofinanciering worden bijgesloten bij uw subsidieaanvraag.</a:t>
          </a:r>
        </a:p>
      </xdr:txBody>
    </xdr:sp>
    <xdr:clientData/>
  </xdr:twoCellAnchor>
  <xdr:twoCellAnchor>
    <xdr:from>
      <xdr:col>1</xdr:col>
      <xdr:colOff>19050</xdr:colOff>
      <xdr:row>97</xdr:row>
      <xdr:rowOff>66675</xdr:rowOff>
    </xdr:from>
    <xdr:to>
      <xdr:col>7</xdr:col>
      <xdr:colOff>19050</xdr:colOff>
      <xdr:row>102</xdr:row>
      <xdr:rowOff>66676</xdr:rowOff>
    </xdr:to>
    <xdr:sp macro="" textlink="">
      <xdr:nvSpPr>
        <xdr:cNvPr id="19" name="Tekstvak 18">
          <a:extLst>
            <a:ext uri="{FF2B5EF4-FFF2-40B4-BE49-F238E27FC236}">
              <a16:creationId xmlns:a16="http://schemas.microsoft.com/office/drawing/2014/main" id="{80A8BC54-63A3-42BB-AE04-B8BBF1AD9D90}"/>
            </a:ext>
          </a:extLst>
        </xdr:cNvPr>
        <xdr:cNvSpPr txBox="1"/>
      </xdr:nvSpPr>
      <xdr:spPr>
        <a:xfrm>
          <a:off x="133350" y="16230600"/>
          <a:ext cx="8296275" cy="809626"/>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In onderstaande tabel worden een aantal logische controles uitgevoerd. Let erop dat alle punten op akkoord moeten staan. Indien dit niet het geval is dient u de invoer aan te passen.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95250</xdr:colOff>
      <xdr:row>0</xdr:row>
      <xdr:rowOff>0</xdr:rowOff>
    </xdr:from>
    <xdr:to>
      <xdr:col>6</xdr:col>
      <xdr:colOff>1066800</xdr:colOff>
      <xdr:row>0</xdr:row>
      <xdr:rowOff>0</xdr:rowOff>
    </xdr:to>
    <xdr:sp macro="" textlink="">
      <xdr:nvSpPr>
        <xdr:cNvPr id="5" name="Tekstvak 4">
          <a:extLst>
            <a:ext uri="{FF2B5EF4-FFF2-40B4-BE49-F238E27FC236}">
              <a16:creationId xmlns:a16="http://schemas.microsoft.com/office/drawing/2014/main" id="{3C6B77E2-E05E-4299-972D-2045A30D3D32}"/>
            </a:ext>
          </a:extLst>
        </xdr:cNvPr>
        <xdr:cNvSpPr txBox="1"/>
      </xdr:nvSpPr>
      <xdr:spPr>
        <a:xfrm>
          <a:off x="95250" y="969645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0</xdr:col>
      <xdr:colOff>95250</xdr:colOff>
      <xdr:row>0</xdr:row>
      <xdr:rowOff>0</xdr:rowOff>
    </xdr:from>
    <xdr:to>
      <xdr:col>6</xdr:col>
      <xdr:colOff>1066800</xdr:colOff>
      <xdr:row>0</xdr:row>
      <xdr:rowOff>0</xdr:rowOff>
    </xdr:to>
    <xdr:sp macro="" textlink="">
      <xdr:nvSpPr>
        <xdr:cNvPr id="11" name="Tekstvak 10">
          <a:extLst>
            <a:ext uri="{FF2B5EF4-FFF2-40B4-BE49-F238E27FC236}">
              <a16:creationId xmlns:a16="http://schemas.microsoft.com/office/drawing/2014/main" id="{246A1CCB-4F03-4696-8F00-335618D26D04}"/>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38100</xdr:colOff>
      <xdr:row>10</xdr:row>
      <xdr:rowOff>19051</xdr:rowOff>
    </xdr:from>
    <xdr:to>
      <xdr:col>7</xdr:col>
      <xdr:colOff>38100</xdr:colOff>
      <xdr:row>16</xdr:row>
      <xdr:rowOff>76201</xdr:rowOff>
    </xdr:to>
    <xdr:sp macro="" textlink="">
      <xdr:nvSpPr>
        <xdr:cNvPr id="14" name="Tekstvak 13">
          <a:extLst>
            <a:ext uri="{FF2B5EF4-FFF2-40B4-BE49-F238E27FC236}">
              <a16:creationId xmlns:a16="http://schemas.microsoft.com/office/drawing/2014/main" id="{31F4267C-DD3E-4F8E-832C-EDE1BD1B8E51}"/>
            </a:ext>
          </a:extLst>
        </xdr:cNvPr>
        <xdr:cNvSpPr txBox="1"/>
      </xdr:nvSpPr>
      <xdr:spPr>
        <a:xfrm>
          <a:off x="152400" y="1638301"/>
          <a:ext cx="8296275" cy="1028700"/>
        </a:xfrm>
        <a:prstGeom prst="rect">
          <a:avLst/>
        </a:prstGeom>
        <a:solidFill>
          <a:schemeClr val="lt1"/>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Toelichting:</a:t>
          </a:r>
        </a:p>
        <a:p>
          <a:r>
            <a:rPr lang="nl-NL" sz="1100">
              <a:solidFill>
                <a:schemeClr val="dk1"/>
              </a:solidFill>
              <a:effectLst/>
              <a:latin typeface="+mn-lt"/>
              <a:ea typeface="+mn-ea"/>
              <a:cs typeface="+mn-cs"/>
            </a:rPr>
            <a:t>Voer hier per functiecategorie de verwachte inzet in en kies de juiste kostensoort. Zie hoofdstuk 4.2.1 van het Handboek EFRO voor een toelichting op de loonkosten. U kunt eventueel gebruik maken van het tabblad 'loonkosten' om het uurtarief te berekenen.</a:t>
          </a:r>
          <a:endParaRPr lang="nl-NL">
            <a:effectLst/>
          </a:endParaRPr>
        </a:p>
        <a:p>
          <a:r>
            <a:rPr lang="nl-NL" sz="1100">
              <a:solidFill>
                <a:schemeClr val="dk1"/>
              </a:solidFill>
              <a:effectLst/>
              <a:latin typeface="+mn-lt"/>
              <a:ea typeface="+mn-ea"/>
              <a:cs typeface="+mn-cs"/>
            </a:rPr>
            <a:t>Indien</a:t>
          </a:r>
          <a:r>
            <a:rPr lang="nl-NL" sz="1100" baseline="0">
              <a:solidFill>
                <a:schemeClr val="dk1"/>
              </a:solidFill>
              <a:effectLst/>
              <a:latin typeface="+mn-lt"/>
              <a:ea typeface="+mn-ea"/>
              <a:cs typeface="+mn-cs"/>
            </a:rPr>
            <a:t> u meer regels wilt toevoegen, kunt u deze toevoegen door één hele regel te selecteren. Rechtermuisknop. Kiezen voor "Kopiëren". Rechtermuisknop en kiezen voor "Gekopieerde cellen invoegen"</a:t>
          </a:r>
          <a:endParaRPr lang="nl-NL">
            <a:effectLst/>
          </a:endParaRPr>
        </a:p>
        <a:p>
          <a:endParaRPr lang="nl-NL" sz="1100"/>
        </a:p>
      </xdr:txBody>
    </xdr:sp>
    <xdr:clientData/>
  </xdr:twoCellAnchor>
  <xdr:twoCellAnchor>
    <xdr:from>
      <xdr:col>1</xdr:col>
      <xdr:colOff>28575</xdr:colOff>
      <xdr:row>32</xdr:row>
      <xdr:rowOff>104775</xdr:rowOff>
    </xdr:from>
    <xdr:to>
      <xdr:col>7</xdr:col>
      <xdr:colOff>28575</xdr:colOff>
      <xdr:row>36</xdr:row>
      <xdr:rowOff>85725</xdr:rowOff>
    </xdr:to>
    <xdr:sp macro="" textlink="">
      <xdr:nvSpPr>
        <xdr:cNvPr id="15" name="Tekstvak 14">
          <a:extLst>
            <a:ext uri="{FF2B5EF4-FFF2-40B4-BE49-F238E27FC236}">
              <a16:creationId xmlns:a16="http://schemas.microsoft.com/office/drawing/2014/main" id="{F82A6F38-595C-4499-BCE5-B8F44F871D34}"/>
            </a:ext>
          </a:extLst>
        </xdr:cNvPr>
        <xdr:cNvSpPr txBox="1"/>
      </xdr:nvSpPr>
      <xdr:spPr>
        <a:xfrm>
          <a:off x="142875" y="5305425"/>
          <a:ext cx="8296275" cy="62865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eaLnBrk="1" fontAlgn="auto" latinLnBrk="0" hangingPunct="1"/>
          <a:r>
            <a:rPr lang="nl-NL" sz="1100" b="0" i="0" baseline="0">
              <a:effectLst/>
              <a:latin typeface="+mn-lt"/>
              <a:ea typeface="+mn-ea"/>
              <a:cs typeface="+mn-cs"/>
            </a:rPr>
            <a:t>Vul per kostensoort de verwachte kosten in en geef een korte omschrijving van het type kosten. Voor een aantal kostensoorten gelden aanvullende eisen, zie hiervoor het Handboek EFRO. </a:t>
          </a:r>
          <a:r>
            <a:rPr lang="nl-NL" sz="1100">
              <a:effectLst/>
              <a:latin typeface="+mn-lt"/>
              <a:ea typeface="+mn-ea"/>
              <a:cs typeface="+mn-cs"/>
            </a:rPr>
            <a:t>Indien</a:t>
          </a:r>
          <a:r>
            <a:rPr lang="nl-NL" sz="1100" baseline="0">
              <a:effectLst/>
              <a:latin typeface="+mn-lt"/>
              <a:ea typeface="+mn-ea"/>
              <a:cs typeface="+mn-cs"/>
            </a:rPr>
            <a:t> u meer regels wilt toevoegen, kunt u deze via 'rijen invoegen' toevoegen.</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19050</xdr:colOff>
      <xdr:row>67</xdr:row>
      <xdr:rowOff>123825</xdr:rowOff>
    </xdr:from>
    <xdr:to>
      <xdr:col>7</xdr:col>
      <xdr:colOff>19050</xdr:colOff>
      <xdr:row>72</xdr:row>
      <xdr:rowOff>85725</xdr:rowOff>
    </xdr:to>
    <xdr:sp macro="" textlink="">
      <xdr:nvSpPr>
        <xdr:cNvPr id="16" name="Tekstvak 15">
          <a:extLst>
            <a:ext uri="{FF2B5EF4-FFF2-40B4-BE49-F238E27FC236}">
              <a16:creationId xmlns:a16="http://schemas.microsoft.com/office/drawing/2014/main" id="{CA5D15FC-6D14-4693-AC50-FF12B13EE127}"/>
            </a:ext>
          </a:extLst>
        </xdr:cNvPr>
        <xdr:cNvSpPr txBox="1"/>
      </xdr:nvSpPr>
      <xdr:spPr>
        <a:xfrm>
          <a:off x="133350" y="11229975"/>
          <a:ext cx="8296275" cy="771525"/>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In de meeste gevallen hoeft er geen rekening gehouden te worden met (toekomstige) opbrengsten uit het project. Wel wordt u verzocht om kort toe te lichten of u, gedurende of na afloop van het project, opbrengsten verwacht.</a:t>
          </a:r>
        </a:p>
      </xdr:txBody>
    </xdr:sp>
    <xdr:clientData/>
  </xdr:twoCellAnchor>
  <xdr:twoCellAnchor>
    <xdr:from>
      <xdr:col>0</xdr:col>
      <xdr:colOff>95250</xdr:colOff>
      <xdr:row>57</xdr:row>
      <xdr:rowOff>66675</xdr:rowOff>
    </xdr:from>
    <xdr:to>
      <xdr:col>6</xdr:col>
      <xdr:colOff>1066800</xdr:colOff>
      <xdr:row>61</xdr:row>
      <xdr:rowOff>104775</xdr:rowOff>
    </xdr:to>
    <xdr:sp macro="" textlink="">
      <xdr:nvSpPr>
        <xdr:cNvPr id="17" name="Tekstvak 16">
          <a:extLst>
            <a:ext uri="{FF2B5EF4-FFF2-40B4-BE49-F238E27FC236}">
              <a16:creationId xmlns:a16="http://schemas.microsoft.com/office/drawing/2014/main" id="{8CB46AB1-22F6-4B56-94E7-D3F4813F6459}"/>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19050</xdr:colOff>
      <xdr:row>78</xdr:row>
      <xdr:rowOff>95249</xdr:rowOff>
    </xdr:from>
    <xdr:to>
      <xdr:col>7</xdr:col>
      <xdr:colOff>19050</xdr:colOff>
      <xdr:row>84</xdr:row>
      <xdr:rowOff>142874</xdr:rowOff>
    </xdr:to>
    <xdr:sp macro="" textlink="">
      <xdr:nvSpPr>
        <xdr:cNvPr id="18" name="Tekstvak 17">
          <a:extLst>
            <a:ext uri="{FF2B5EF4-FFF2-40B4-BE49-F238E27FC236}">
              <a16:creationId xmlns:a16="http://schemas.microsoft.com/office/drawing/2014/main" id="{1942B3FF-8ED6-4CEC-9C0F-D79801E1E6B4}"/>
            </a:ext>
          </a:extLst>
        </xdr:cNvPr>
        <xdr:cNvSpPr txBox="1"/>
      </xdr:nvSpPr>
      <xdr:spPr>
        <a:xfrm>
          <a:off x="133350" y="12982574"/>
          <a:ext cx="8296275" cy="1019175"/>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hier de financiering per projectpartner aan te geven. Indien er sprake is van externe financiers dan wordt u verzocht deze te specificeren naar financier. </a:t>
          </a:r>
          <a:br>
            <a:rPr kumimoji="0" lang="nl-NL" sz="1100" b="0" i="0" u="none" strike="noStrike" kern="0" cap="none" spc="0" normalizeH="0" baseline="0" noProof="0">
              <a:ln>
                <a:noFill/>
              </a:ln>
              <a:solidFill>
                <a:sysClr val="windowText" lastClr="000000"/>
              </a:solidFill>
              <a:effectLst/>
              <a:uLnTx/>
              <a:uFillTx/>
              <a:latin typeface="+mn-lt"/>
              <a:ea typeface="+mn-ea"/>
              <a:cs typeface="+mn-cs"/>
            </a:rPr>
          </a:br>
          <a:r>
            <a:rPr kumimoji="0" lang="nl-NL" sz="1100" b="0" i="0" u="none" strike="noStrike" kern="0" cap="none" spc="0" normalizeH="0" baseline="0" noProof="0">
              <a:ln>
                <a:noFill/>
              </a:ln>
              <a:solidFill>
                <a:sysClr val="windowText" lastClr="000000"/>
              </a:solidFill>
              <a:effectLst/>
              <a:uLnTx/>
              <a:uFillTx/>
              <a:latin typeface="+mn-lt"/>
              <a:ea typeface="+mn-ea"/>
              <a:cs typeface="+mn-cs"/>
            </a:rPr>
            <a:t>Let op: Voor deze financiers moet ook de cofinancieringsverklaring of aanvraag voor cofinanciering worden bijgesloten bij uw subsidieaanvraag.</a:t>
          </a:r>
        </a:p>
      </xdr:txBody>
    </xdr:sp>
    <xdr:clientData/>
  </xdr:twoCellAnchor>
  <xdr:twoCellAnchor>
    <xdr:from>
      <xdr:col>1</xdr:col>
      <xdr:colOff>19050</xdr:colOff>
      <xdr:row>97</xdr:row>
      <xdr:rowOff>66675</xdr:rowOff>
    </xdr:from>
    <xdr:to>
      <xdr:col>7</xdr:col>
      <xdr:colOff>19050</xdr:colOff>
      <xdr:row>102</xdr:row>
      <xdr:rowOff>66676</xdr:rowOff>
    </xdr:to>
    <xdr:sp macro="" textlink="">
      <xdr:nvSpPr>
        <xdr:cNvPr id="19" name="Tekstvak 18">
          <a:extLst>
            <a:ext uri="{FF2B5EF4-FFF2-40B4-BE49-F238E27FC236}">
              <a16:creationId xmlns:a16="http://schemas.microsoft.com/office/drawing/2014/main" id="{41FEF834-1105-499B-B5C5-681F92C5CBF9}"/>
            </a:ext>
          </a:extLst>
        </xdr:cNvPr>
        <xdr:cNvSpPr txBox="1"/>
      </xdr:nvSpPr>
      <xdr:spPr>
        <a:xfrm>
          <a:off x="133350" y="16230600"/>
          <a:ext cx="8296275" cy="809626"/>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In onderstaande tabel worden een aantal logische controles uitgevoerd. Let erop dat alle punten op akkoord moeten staan. Indien dit niet het geval is dient u de invoer aan te passen.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95250</xdr:colOff>
      <xdr:row>0</xdr:row>
      <xdr:rowOff>0</xdr:rowOff>
    </xdr:from>
    <xdr:to>
      <xdr:col>6</xdr:col>
      <xdr:colOff>1066800</xdr:colOff>
      <xdr:row>0</xdr:row>
      <xdr:rowOff>0</xdr:rowOff>
    </xdr:to>
    <xdr:sp macro="" textlink="">
      <xdr:nvSpPr>
        <xdr:cNvPr id="5" name="Tekstvak 4">
          <a:extLst>
            <a:ext uri="{FF2B5EF4-FFF2-40B4-BE49-F238E27FC236}">
              <a16:creationId xmlns:a16="http://schemas.microsoft.com/office/drawing/2014/main" id="{DED19604-C747-44A4-B62A-38D007A0979A}"/>
            </a:ext>
          </a:extLst>
        </xdr:cNvPr>
        <xdr:cNvSpPr txBox="1"/>
      </xdr:nvSpPr>
      <xdr:spPr>
        <a:xfrm>
          <a:off x="95250" y="969645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0</xdr:col>
      <xdr:colOff>95250</xdr:colOff>
      <xdr:row>0</xdr:row>
      <xdr:rowOff>0</xdr:rowOff>
    </xdr:from>
    <xdr:to>
      <xdr:col>6</xdr:col>
      <xdr:colOff>1066800</xdr:colOff>
      <xdr:row>0</xdr:row>
      <xdr:rowOff>0</xdr:rowOff>
    </xdr:to>
    <xdr:sp macro="" textlink="">
      <xdr:nvSpPr>
        <xdr:cNvPr id="11" name="Tekstvak 10">
          <a:extLst>
            <a:ext uri="{FF2B5EF4-FFF2-40B4-BE49-F238E27FC236}">
              <a16:creationId xmlns:a16="http://schemas.microsoft.com/office/drawing/2014/main" id="{0EB6A4B1-1C94-4DFE-9B07-F5405B34BE56}"/>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38100</xdr:colOff>
      <xdr:row>10</xdr:row>
      <xdr:rowOff>1</xdr:rowOff>
    </xdr:from>
    <xdr:to>
      <xdr:col>7</xdr:col>
      <xdr:colOff>38100</xdr:colOff>
      <xdr:row>16</xdr:row>
      <xdr:rowOff>76201</xdr:rowOff>
    </xdr:to>
    <xdr:sp macro="" textlink="">
      <xdr:nvSpPr>
        <xdr:cNvPr id="14" name="Tekstvak 13">
          <a:extLst>
            <a:ext uri="{FF2B5EF4-FFF2-40B4-BE49-F238E27FC236}">
              <a16:creationId xmlns:a16="http://schemas.microsoft.com/office/drawing/2014/main" id="{FD9DCE70-0155-435C-845D-3F0B11154DB4}"/>
            </a:ext>
          </a:extLst>
        </xdr:cNvPr>
        <xdr:cNvSpPr txBox="1"/>
      </xdr:nvSpPr>
      <xdr:spPr>
        <a:xfrm>
          <a:off x="152400" y="1619251"/>
          <a:ext cx="8296275" cy="1047750"/>
        </a:xfrm>
        <a:prstGeom prst="rect">
          <a:avLst/>
        </a:prstGeom>
        <a:solidFill>
          <a:schemeClr val="lt1"/>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Toelichting:</a:t>
          </a:r>
        </a:p>
        <a:p>
          <a:r>
            <a:rPr lang="nl-NL" sz="1100">
              <a:solidFill>
                <a:schemeClr val="dk1"/>
              </a:solidFill>
              <a:effectLst/>
              <a:latin typeface="+mn-lt"/>
              <a:ea typeface="+mn-ea"/>
              <a:cs typeface="+mn-cs"/>
            </a:rPr>
            <a:t>Voer hier per functiecategorie de verwachte inzet in en kies de juiste kostensoort. Zie hoofdstuk 4.2.1 van het Handboek EFRO voor een toelichting op de loonkosten. U kunt eventueel gebruik maken van het tabblad 'loonkosten' om het uurtarief te berekenen.</a:t>
          </a:r>
          <a:endParaRPr lang="nl-NL">
            <a:effectLst/>
          </a:endParaRPr>
        </a:p>
        <a:p>
          <a:r>
            <a:rPr lang="nl-NL" sz="1100">
              <a:solidFill>
                <a:schemeClr val="dk1"/>
              </a:solidFill>
              <a:effectLst/>
              <a:latin typeface="+mn-lt"/>
              <a:ea typeface="+mn-ea"/>
              <a:cs typeface="+mn-cs"/>
            </a:rPr>
            <a:t>Indien</a:t>
          </a:r>
          <a:r>
            <a:rPr lang="nl-NL" sz="1100" baseline="0">
              <a:solidFill>
                <a:schemeClr val="dk1"/>
              </a:solidFill>
              <a:effectLst/>
              <a:latin typeface="+mn-lt"/>
              <a:ea typeface="+mn-ea"/>
              <a:cs typeface="+mn-cs"/>
            </a:rPr>
            <a:t> u meer regels wilt toevoegen, kunt u deze toevoegen door één hele regel te selecteren. Rechtermuisknop. Kiezen voor "Kopiëren". Rechtermuisknop en kiezen voor "Gekopieerde cellen invoegen"</a:t>
          </a:r>
          <a:endParaRPr lang="nl-NL">
            <a:effectLst/>
          </a:endParaRPr>
        </a:p>
        <a:p>
          <a:endParaRPr lang="nl-NL" sz="1100"/>
        </a:p>
      </xdr:txBody>
    </xdr:sp>
    <xdr:clientData/>
  </xdr:twoCellAnchor>
  <xdr:twoCellAnchor>
    <xdr:from>
      <xdr:col>1</xdr:col>
      <xdr:colOff>28575</xdr:colOff>
      <xdr:row>32</xdr:row>
      <xdr:rowOff>104775</xdr:rowOff>
    </xdr:from>
    <xdr:to>
      <xdr:col>7</xdr:col>
      <xdr:colOff>28575</xdr:colOff>
      <xdr:row>36</xdr:row>
      <xdr:rowOff>85725</xdr:rowOff>
    </xdr:to>
    <xdr:sp macro="" textlink="">
      <xdr:nvSpPr>
        <xdr:cNvPr id="15" name="Tekstvak 14">
          <a:extLst>
            <a:ext uri="{FF2B5EF4-FFF2-40B4-BE49-F238E27FC236}">
              <a16:creationId xmlns:a16="http://schemas.microsoft.com/office/drawing/2014/main" id="{9D4A129E-B11B-4EC7-903C-7C3F7645A152}"/>
            </a:ext>
          </a:extLst>
        </xdr:cNvPr>
        <xdr:cNvSpPr txBox="1"/>
      </xdr:nvSpPr>
      <xdr:spPr>
        <a:xfrm>
          <a:off x="142875" y="5305425"/>
          <a:ext cx="8296275" cy="62865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eaLnBrk="1" fontAlgn="auto" latinLnBrk="0" hangingPunct="1"/>
          <a:r>
            <a:rPr lang="nl-NL" sz="1100" b="0" i="0" baseline="0">
              <a:effectLst/>
              <a:latin typeface="+mn-lt"/>
              <a:ea typeface="+mn-ea"/>
              <a:cs typeface="+mn-cs"/>
            </a:rPr>
            <a:t>Vul per kostensoort de verwachte kosten in en geef een korte omschrijving van het type kosten. Voor een aantal kostensoorten gelden aanvullende eisen, zie hiervoor het Handboek EFRO. </a:t>
          </a:r>
          <a:r>
            <a:rPr lang="nl-NL" sz="1100">
              <a:effectLst/>
              <a:latin typeface="+mn-lt"/>
              <a:ea typeface="+mn-ea"/>
              <a:cs typeface="+mn-cs"/>
            </a:rPr>
            <a:t>Indien</a:t>
          </a:r>
          <a:r>
            <a:rPr lang="nl-NL" sz="1100" baseline="0">
              <a:effectLst/>
              <a:latin typeface="+mn-lt"/>
              <a:ea typeface="+mn-ea"/>
              <a:cs typeface="+mn-cs"/>
            </a:rPr>
            <a:t> u meer regels wilt toevoegen, kunt u deze via 'rijen invoegen' toevoegen.</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19050</xdr:colOff>
      <xdr:row>67</xdr:row>
      <xdr:rowOff>123825</xdr:rowOff>
    </xdr:from>
    <xdr:to>
      <xdr:col>7</xdr:col>
      <xdr:colOff>19050</xdr:colOff>
      <xdr:row>72</xdr:row>
      <xdr:rowOff>85725</xdr:rowOff>
    </xdr:to>
    <xdr:sp macro="" textlink="">
      <xdr:nvSpPr>
        <xdr:cNvPr id="16" name="Tekstvak 15">
          <a:extLst>
            <a:ext uri="{FF2B5EF4-FFF2-40B4-BE49-F238E27FC236}">
              <a16:creationId xmlns:a16="http://schemas.microsoft.com/office/drawing/2014/main" id="{2271455E-44C1-4824-969F-058CEB8964A0}"/>
            </a:ext>
          </a:extLst>
        </xdr:cNvPr>
        <xdr:cNvSpPr txBox="1"/>
      </xdr:nvSpPr>
      <xdr:spPr>
        <a:xfrm>
          <a:off x="133350" y="11229975"/>
          <a:ext cx="8296275" cy="771525"/>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In de meeste gevallen hoeft er geen rekening gehouden te worden met (toekomstige) opbrengsten uit het project. Wel wordt u verzocht om kort toe te lichten of u, gedurende of na afloop van het project, opbrengsten verwacht.</a:t>
          </a:r>
        </a:p>
      </xdr:txBody>
    </xdr:sp>
    <xdr:clientData/>
  </xdr:twoCellAnchor>
  <xdr:twoCellAnchor>
    <xdr:from>
      <xdr:col>0</xdr:col>
      <xdr:colOff>95250</xdr:colOff>
      <xdr:row>57</xdr:row>
      <xdr:rowOff>66675</xdr:rowOff>
    </xdr:from>
    <xdr:to>
      <xdr:col>6</xdr:col>
      <xdr:colOff>1066800</xdr:colOff>
      <xdr:row>61</xdr:row>
      <xdr:rowOff>104775</xdr:rowOff>
    </xdr:to>
    <xdr:sp macro="" textlink="">
      <xdr:nvSpPr>
        <xdr:cNvPr id="17" name="Tekstvak 16">
          <a:extLst>
            <a:ext uri="{FF2B5EF4-FFF2-40B4-BE49-F238E27FC236}">
              <a16:creationId xmlns:a16="http://schemas.microsoft.com/office/drawing/2014/main" id="{D7230113-492A-49A1-9CE8-C2FD52326732}"/>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19050</xdr:colOff>
      <xdr:row>78</xdr:row>
      <xdr:rowOff>95249</xdr:rowOff>
    </xdr:from>
    <xdr:to>
      <xdr:col>7</xdr:col>
      <xdr:colOff>19050</xdr:colOff>
      <xdr:row>84</xdr:row>
      <xdr:rowOff>142874</xdr:rowOff>
    </xdr:to>
    <xdr:sp macro="" textlink="">
      <xdr:nvSpPr>
        <xdr:cNvPr id="18" name="Tekstvak 17">
          <a:extLst>
            <a:ext uri="{FF2B5EF4-FFF2-40B4-BE49-F238E27FC236}">
              <a16:creationId xmlns:a16="http://schemas.microsoft.com/office/drawing/2014/main" id="{E4902E83-4D6A-4CEA-96E8-251C95691407}"/>
            </a:ext>
          </a:extLst>
        </xdr:cNvPr>
        <xdr:cNvSpPr txBox="1"/>
      </xdr:nvSpPr>
      <xdr:spPr>
        <a:xfrm>
          <a:off x="133350" y="12982574"/>
          <a:ext cx="8296275" cy="1019175"/>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hier de financiering per projectpartner aan te geven. Indien er sprake is van externe financiers dan wordt u verzocht deze te specificeren naar financier. </a:t>
          </a:r>
          <a:br>
            <a:rPr kumimoji="0" lang="nl-NL" sz="1100" b="0" i="0" u="none" strike="noStrike" kern="0" cap="none" spc="0" normalizeH="0" baseline="0" noProof="0">
              <a:ln>
                <a:noFill/>
              </a:ln>
              <a:solidFill>
                <a:sysClr val="windowText" lastClr="000000"/>
              </a:solidFill>
              <a:effectLst/>
              <a:uLnTx/>
              <a:uFillTx/>
              <a:latin typeface="+mn-lt"/>
              <a:ea typeface="+mn-ea"/>
              <a:cs typeface="+mn-cs"/>
            </a:rPr>
          </a:br>
          <a:r>
            <a:rPr kumimoji="0" lang="nl-NL" sz="1100" b="0" i="0" u="none" strike="noStrike" kern="0" cap="none" spc="0" normalizeH="0" baseline="0" noProof="0">
              <a:ln>
                <a:noFill/>
              </a:ln>
              <a:solidFill>
                <a:sysClr val="windowText" lastClr="000000"/>
              </a:solidFill>
              <a:effectLst/>
              <a:uLnTx/>
              <a:uFillTx/>
              <a:latin typeface="+mn-lt"/>
              <a:ea typeface="+mn-ea"/>
              <a:cs typeface="+mn-cs"/>
            </a:rPr>
            <a:t>Let op: Voor deze financiers moet ook de cofinancieringsverklaring of aanvraag voor cofinanciering worden bijgesloten bij uw subsidieaanvraag.</a:t>
          </a:r>
        </a:p>
      </xdr:txBody>
    </xdr:sp>
    <xdr:clientData/>
  </xdr:twoCellAnchor>
  <xdr:twoCellAnchor>
    <xdr:from>
      <xdr:col>1</xdr:col>
      <xdr:colOff>19050</xdr:colOff>
      <xdr:row>97</xdr:row>
      <xdr:rowOff>66675</xdr:rowOff>
    </xdr:from>
    <xdr:to>
      <xdr:col>7</xdr:col>
      <xdr:colOff>19050</xdr:colOff>
      <xdr:row>102</xdr:row>
      <xdr:rowOff>66676</xdr:rowOff>
    </xdr:to>
    <xdr:sp macro="" textlink="">
      <xdr:nvSpPr>
        <xdr:cNvPr id="19" name="Tekstvak 18">
          <a:extLst>
            <a:ext uri="{FF2B5EF4-FFF2-40B4-BE49-F238E27FC236}">
              <a16:creationId xmlns:a16="http://schemas.microsoft.com/office/drawing/2014/main" id="{5ED64332-D1CB-475B-B969-D4B5B79EF09D}"/>
            </a:ext>
          </a:extLst>
        </xdr:cNvPr>
        <xdr:cNvSpPr txBox="1"/>
      </xdr:nvSpPr>
      <xdr:spPr>
        <a:xfrm>
          <a:off x="133350" y="16230600"/>
          <a:ext cx="8296275" cy="809626"/>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In onderstaande tabel worden een aantal logische controles uitgevoerd. Let erop dat alle punten op akkoord moeten staan. Indien dit niet het geval is dient u de invoer aan te passen.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95250</xdr:colOff>
      <xdr:row>0</xdr:row>
      <xdr:rowOff>0</xdr:rowOff>
    </xdr:from>
    <xdr:to>
      <xdr:col>6</xdr:col>
      <xdr:colOff>1066800</xdr:colOff>
      <xdr:row>0</xdr:row>
      <xdr:rowOff>0</xdr:rowOff>
    </xdr:to>
    <xdr:sp macro="" textlink="">
      <xdr:nvSpPr>
        <xdr:cNvPr id="5" name="Tekstvak 4">
          <a:extLst>
            <a:ext uri="{FF2B5EF4-FFF2-40B4-BE49-F238E27FC236}">
              <a16:creationId xmlns:a16="http://schemas.microsoft.com/office/drawing/2014/main" id="{675032BB-ED64-4050-9BBF-A4037C0494A4}"/>
            </a:ext>
          </a:extLst>
        </xdr:cNvPr>
        <xdr:cNvSpPr txBox="1"/>
      </xdr:nvSpPr>
      <xdr:spPr>
        <a:xfrm>
          <a:off x="95250" y="969645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0</xdr:col>
      <xdr:colOff>95250</xdr:colOff>
      <xdr:row>0</xdr:row>
      <xdr:rowOff>0</xdr:rowOff>
    </xdr:from>
    <xdr:to>
      <xdr:col>6</xdr:col>
      <xdr:colOff>1066800</xdr:colOff>
      <xdr:row>0</xdr:row>
      <xdr:rowOff>0</xdr:rowOff>
    </xdr:to>
    <xdr:sp macro="" textlink="">
      <xdr:nvSpPr>
        <xdr:cNvPr id="11" name="Tekstvak 10">
          <a:extLst>
            <a:ext uri="{FF2B5EF4-FFF2-40B4-BE49-F238E27FC236}">
              <a16:creationId xmlns:a16="http://schemas.microsoft.com/office/drawing/2014/main" id="{219F1944-5794-49CA-A9DD-C4527144010F}"/>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38100</xdr:colOff>
      <xdr:row>10</xdr:row>
      <xdr:rowOff>19051</xdr:rowOff>
    </xdr:from>
    <xdr:to>
      <xdr:col>7</xdr:col>
      <xdr:colOff>38100</xdr:colOff>
      <xdr:row>16</xdr:row>
      <xdr:rowOff>76201</xdr:rowOff>
    </xdr:to>
    <xdr:sp macro="" textlink="">
      <xdr:nvSpPr>
        <xdr:cNvPr id="14" name="Tekstvak 13">
          <a:extLst>
            <a:ext uri="{FF2B5EF4-FFF2-40B4-BE49-F238E27FC236}">
              <a16:creationId xmlns:a16="http://schemas.microsoft.com/office/drawing/2014/main" id="{FAC1BFAD-7338-4404-A847-50947866ACEB}"/>
            </a:ext>
          </a:extLst>
        </xdr:cNvPr>
        <xdr:cNvSpPr txBox="1"/>
      </xdr:nvSpPr>
      <xdr:spPr>
        <a:xfrm>
          <a:off x="152400" y="1638301"/>
          <a:ext cx="8296275" cy="1028700"/>
        </a:xfrm>
        <a:prstGeom prst="rect">
          <a:avLst/>
        </a:prstGeom>
        <a:solidFill>
          <a:schemeClr val="lt1"/>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Toelichting:</a:t>
          </a:r>
        </a:p>
        <a:p>
          <a:r>
            <a:rPr lang="nl-NL" sz="1100">
              <a:solidFill>
                <a:schemeClr val="dk1"/>
              </a:solidFill>
              <a:effectLst/>
              <a:latin typeface="+mn-lt"/>
              <a:ea typeface="+mn-ea"/>
              <a:cs typeface="+mn-cs"/>
            </a:rPr>
            <a:t>Voer hier per functiecategorie de verwachte inzet in en kies de juiste kostensoort. Zie hoofdstuk 4.2.1 van het Handboek EFRO voor een toelichting op de loonkosten. U kunt eventueel gebruik maken van het tabblad 'loonkosten' om het uurtarief te berekenen.</a:t>
          </a:r>
          <a:endParaRPr lang="nl-NL">
            <a:effectLst/>
          </a:endParaRPr>
        </a:p>
        <a:p>
          <a:r>
            <a:rPr lang="nl-NL" sz="1100">
              <a:solidFill>
                <a:schemeClr val="dk1"/>
              </a:solidFill>
              <a:effectLst/>
              <a:latin typeface="+mn-lt"/>
              <a:ea typeface="+mn-ea"/>
              <a:cs typeface="+mn-cs"/>
            </a:rPr>
            <a:t>Indien</a:t>
          </a:r>
          <a:r>
            <a:rPr lang="nl-NL" sz="1100" baseline="0">
              <a:solidFill>
                <a:schemeClr val="dk1"/>
              </a:solidFill>
              <a:effectLst/>
              <a:latin typeface="+mn-lt"/>
              <a:ea typeface="+mn-ea"/>
              <a:cs typeface="+mn-cs"/>
            </a:rPr>
            <a:t> u meer regels wilt toevoegen, kunt u deze toevoegen door één hele regel te selecteren. Rechtermuisknop. Kiezen voor "Kopiëren". Rechtermuisknop en kiezen voor "Gekopieerde cellen invoegen"</a:t>
          </a:r>
          <a:endParaRPr lang="nl-NL">
            <a:effectLst/>
          </a:endParaRPr>
        </a:p>
        <a:p>
          <a:endParaRPr lang="nl-NL" sz="1100"/>
        </a:p>
      </xdr:txBody>
    </xdr:sp>
    <xdr:clientData/>
  </xdr:twoCellAnchor>
  <xdr:twoCellAnchor>
    <xdr:from>
      <xdr:col>1</xdr:col>
      <xdr:colOff>28575</xdr:colOff>
      <xdr:row>32</xdr:row>
      <xdr:rowOff>104775</xdr:rowOff>
    </xdr:from>
    <xdr:to>
      <xdr:col>7</xdr:col>
      <xdr:colOff>28575</xdr:colOff>
      <xdr:row>36</xdr:row>
      <xdr:rowOff>85725</xdr:rowOff>
    </xdr:to>
    <xdr:sp macro="" textlink="">
      <xdr:nvSpPr>
        <xdr:cNvPr id="15" name="Tekstvak 14">
          <a:extLst>
            <a:ext uri="{FF2B5EF4-FFF2-40B4-BE49-F238E27FC236}">
              <a16:creationId xmlns:a16="http://schemas.microsoft.com/office/drawing/2014/main" id="{C399F519-910A-49CC-A19E-95599B998C1E}"/>
            </a:ext>
          </a:extLst>
        </xdr:cNvPr>
        <xdr:cNvSpPr txBox="1"/>
      </xdr:nvSpPr>
      <xdr:spPr>
        <a:xfrm>
          <a:off x="142875" y="5305425"/>
          <a:ext cx="8296275" cy="62865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eaLnBrk="1" fontAlgn="auto" latinLnBrk="0" hangingPunct="1"/>
          <a:r>
            <a:rPr lang="nl-NL" sz="1100" b="0" i="0" baseline="0">
              <a:effectLst/>
              <a:latin typeface="+mn-lt"/>
              <a:ea typeface="+mn-ea"/>
              <a:cs typeface="+mn-cs"/>
            </a:rPr>
            <a:t>Vul per kostensoort de verwachte kosten in en geef een korte omschrijving van het type kosten. Voor een aantal kostensoorten gelden aanvullende eisen, zie hiervoor het Handboek EFRO. </a:t>
          </a:r>
          <a:r>
            <a:rPr lang="nl-NL" sz="1100">
              <a:effectLst/>
              <a:latin typeface="+mn-lt"/>
              <a:ea typeface="+mn-ea"/>
              <a:cs typeface="+mn-cs"/>
            </a:rPr>
            <a:t>Indien</a:t>
          </a:r>
          <a:r>
            <a:rPr lang="nl-NL" sz="1100" baseline="0">
              <a:effectLst/>
              <a:latin typeface="+mn-lt"/>
              <a:ea typeface="+mn-ea"/>
              <a:cs typeface="+mn-cs"/>
            </a:rPr>
            <a:t> u meer regels wilt toevoegen, kunt u deze via 'rijen invoegen' toevoegen.</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19050</xdr:colOff>
      <xdr:row>67</xdr:row>
      <xdr:rowOff>123825</xdr:rowOff>
    </xdr:from>
    <xdr:to>
      <xdr:col>7</xdr:col>
      <xdr:colOff>19050</xdr:colOff>
      <xdr:row>72</xdr:row>
      <xdr:rowOff>85725</xdr:rowOff>
    </xdr:to>
    <xdr:sp macro="" textlink="">
      <xdr:nvSpPr>
        <xdr:cNvPr id="16" name="Tekstvak 15">
          <a:extLst>
            <a:ext uri="{FF2B5EF4-FFF2-40B4-BE49-F238E27FC236}">
              <a16:creationId xmlns:a16="http://schemas.microsoft.com/office/drawing/2014/main" id="{2AE808AC-5B50-4D1D-856D-C0F6BBAB1037}"/>
            </a:ext>
          </a:extLst>
        </xdr:cNvPr>
        <xdr:cNvSpPr txBox="1"/>
      </xdr:nvSpPr>
      <xdr:spPr>
        <a:xfrm>
          <a:off x="133350" y="11229975"/>
          <a:ext cx="8296275" cy="771525"/>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In de meeste gevallen hoeft er geen rekening gehouden te worden met (toekomstige) opbrengsten uit het project. Wel wordt u verzocht om kort toe te lichten of u, gedurende of na afloop van het project, opbrengsten verwacht.</a:t>
          </a:r>
        </a:p>
      </xdr:txBody>
    </xdr:sp>
    <xdr:clientData/>
  </xdr:twoCellAnchor>
  <xdr:twoCellAnchor>
    <xdr:from>
      <xdr:col>0</xdr:col>
      <xdr:colOff>95250</xdr:colOff>
      <xdr:row>57</xdr:row>
      <xdr:rowOff>66675</xdr:rowOff>
    </xdr:from>
    <xdr:to>
      <xdr:col>6</xdr:col>
      <xdr:colOff>1066800</xdr:colOff>
      <xdr:row>61</xdr:row>
      <xdr:rowOff>104775</xdr:rowOff>
    </xdr:to>
    <xdr:sp macro="" textlink="">
      <xdr:nvSpPr>
        <xdr:cNvPr id="17" name="Tekstvak 16">
          <a:extLst>
            <a:ext uri="{FF2B5EF4-FFF2-40B4-BE49-F238E27FC236}">
              <a16:creationId xmlns:a16="http://schemas.microsoft.com/office/drawing/2014/main" id="{E5F21DE1-0E74-4CD5-9BAF-BFF1BB4F86F5}"/>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19050</xdr:colOff>
      <xdr:row>78</xdr:row>
      <xdr:rowOff>95249</xdr:rowOff>
    </xdr:from>
    <xdr:to>
      <xdr:col>7</xdr:col>
      <xdr:colOff>19050</xdr:colOff>
      <xdr:row>84</xdr:row>
      <xdr:rowOff>142874</xdr:rowOff>
    </xdr:to>
    <xdr:sp macro="" textlink="">
      <xdr:nvSpPr>
        <xdr:cNvPr id="18" name="Tekstvak 17">
          <a:extLst>
            <a:ext uri="{FF2B5EF4-FFF2-40B4-BE49-F238E27FC236}">
              <a16:creationId xmlns:a16="http://schemas.microsoft.com/office/drawing/2014/main" id="{4B76247C-B204-4C1C-98A8-A5170CEBA631}"/>
            </a:ext>
          </a:extLst>
        </xdr:cNvPr>
        <xdr:cNvSpPr txBox="1"/>
      </xdr:nvSpPr>
      <xdr:spPr>
        <a:xfrm>
          <a:off x="133350" y="12982574"/>
          <a:ext cx="8296275" cy="1019175"/>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hier de financiering per projectpartner aan te geven. Indien er sprake is van externe financiers dan wordt u verzocht deze te specificeren naar financier. </a:t>
          </a:r>
          <a:br>
            <a:rPr kumimoji="0" lang="nl-NL" sz="1100" b="0" i="0" u="none" strike="noStrike" kern="0" cap="none" spc="0" normalizeH="0" baseline="0" noProof="0">
              <a:ln>
                <a:noFill/>
              </a:ln>
              <a:solidFill>
                <a:sysClr val="windowText" lastClr="000000"/>
              </a:solidFill>
              <a:effectLst/>
              <a:uLnTx/>
              <a:uFillTx/>
              <a:latin typeface="+mn-lt"/>
              <a:ea typeface="+mn-ea"/>
              <a:cs typeface="+mn-cs"/>
            </a:rPr>
          </a:br>
          <a:r>
            <a:rPr kumimoji="0" lang="nl-NL" sz="1100" b="0" i="0" u="none" strike="noStrike" kern="0" cap="none" spc="0" normalizeH="0" baseline="0" noProof="0">
              <a:ln>
                <a:noFill/>
              </a:ln>
              <a:solidFill>
                <a:sysClr val="windowText" lastClr="000000"/>
              </a:solidFill>
              <a:effectLst/>
              <a:uLnTx/>
              <a:uFillTx/>
              <a:latin typeface="+mn-lt"/>
              <a:ea typeface="+mn-ea"/>
              <a:cs typeface="+mn-cs"/>
            </a:rPr>
            <a:t>Let op: Voor deze financiers moet ook de cofinancieringsverklaring of aanvraag voor cofinanciering worden bijgesloten bij uw subsidieaanvraag.</a:t>
          </a:r>
        </a:p>
      </xdr:txBody>
    </xdr:sp>
    <xdr:clientData/>
  </xdr:twoCellAnchor>
  <xdr:twoCellAnchor>
    <xdr:from>
      <xdr:col>1</xdr:col>
      <xdr:colOff>19050</xdr:colOff>
      <xdr:row>97</xdr:row>
      <xdr:rowOff>66675</xdr:rowOff>
    </xdr:from>
    <xdr:to>
      <xdr:col>7</xdr:col>
      <xdr:colOff>19050</xdr:colOff>
      <xdr:row>102</xdr:row>
      <xdr:rowOff>66676</xdr:rowOff>
    </xdr:to>
    <xdr:sp macro="" textlink="">
      <xdr:nvSpPr>
        <xdr:cNvPr id="19" name="Tekstvak 18">
          <a:extLst>
            <a:ext uri="{FF2B5EF4-FFF2-40B4-BE49-F238E27FC236}">
              <a16:creationId xmlns:a16="http://schemas.microsoft.com/office/drawing/2014/main" id="{4D34F381-086E-4B05-BBE4-54036359BD3C}"/>
            </a:ext>
          </a:extLst>
        </xdr:cNvPr>
        <xdr:cNvSpPr txBox="1"/>
      </xdr:nvSpPr>
      <xdr:spPr>
        <a:xfrm>
          <a:off x="133350" y="16230600"/>
          <a:ext cx="8296275" cy="809626"/>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In onderstaande tabel worden een aantal logische controles uitgevoerd. Let erop dat alle punten op akkoord moeten staan. Indien dit niet het geval is dient u de invoer aan te passen.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95250</xdr:colOff>
      <xdr:row>0</xdr:row>
      <xdr:rowOff>0</xdr:rowOff>
    </xdr:from>
    <xdr:to>
      <xdr:col>6</xdr:col>
      <xdr:colOff>1066800</xdr:colOff>
      <xdr:row>0</xdr:row>
      <xdr:rowOff>0</xdr:rowOff>
    </xdr:to>
    <xdr:sp macro="" textlink="">
      <xdr:nvSpPr>
        <xdr:cNvPr id="5" name="Tekstvak 4">
          <a:extLst>
            <a:ext uri="{FF2B5EF4-FFF2-40B4-BE49-F238E27FC236}">
              <a16:creationId xmlns:a16="http://schemas.microsoft.com/office/drawing/2014/main" id="{15F580E3-D38B-48A4-966F-F202815870D5}"/>
            </a:ext>
          </a:extLst>
        </xdr:cNvPr>
        <xdr:cNvSpPr txBox="1"/>
      </xdr:nvSpPr>
      <xdr:spPr>
        <a:xfrm>
          <a:off x="95250" y="969645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0</xdr:col>
      <xdr:colOff>95250</xdr:colOff>
      <xdr:row>0</xdr:row>
      <xdr:rowOff>0</xdr:rowOff>
    </xdr:from>
    <xdr:to>
      <xdr:col>6</xdr:col>
      <xdr:colOff>1066800</xdr:colOff>
      <xdr:row>0</xdr:row>
      <xdr:rowOff>0</xdr:rowOff>
    </xdr:to>
    <xdr:sp macro="" textlink="">
      <xdr:nvSpPr>
        <xdr:cNvPr id="11" name="Tekstvak 10">
          <a:extLst>
            <a:ext uri="{FF2B5EF4-FFF2-40B4-BE49-F238E27FC236}">
              <a16:creationId xmlns:a16="http://schemas.microsoft.com/office/drawing/2014/main" id="{560ADF28-BED3-4D0C-A4D0-46708ECC6345}"/>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38100</xdr:colOff>
      <xdr:row>10</xdr:row>
      <xdr:rowOff>9525</xdr:rowOff>
    </xdr:from>
    <xdr:to>
      <xdr:col>7</xdr:col>
      <xdr:colOff>38100</xdr:colOff>
      <xdr:row>16</xdr:row>
      <xdr:rowOff>76200</xdr:rowOff>
    </xdr:to>
    <xdr:sp macro="" textlink="">
      <xdr:nvSpPr>
        <xdr:cNvPr id="14" name="Tekstvak 13">
          <a:extLst>
            <a:ext uri="{FF2B5EF4-FFF2-40B4-BE49-F238E27FC236}">
              <a16:creationId xmlns:a16="http://schemas.microsoft.com/office/drawing/2014/main" id="{FCCB27DE-62D9-4A7A-8465-B843DEE9501F}"/>
            </a:ext>
          </a:extLst>
        </xdr:cNvPr>
        <xdr:cNvSpPr txBox="1"/>
      </xdr:nvSpPr>
      <xdr:spPr>
        <a:xfrm>
          <a:off x="152400" y="1628775"/>
          <a:ext cx="8296275" cy="1038225"/>
        </a:xfrm>
        <a:prstGeom prst="rect">
          <a:avLst/>
        </a:prstGeom>
        <a:solidFill>
          <a:schemeClr val="lt1"/>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Toelichting:</a:t>
          </a:r>
        </a:p>
        <a:p>
          <a:r>
            <a:rPr lang="nl-NL" sz="1100">
              <a:solidFill>
                <a:schemeClr val="dk1"/>
              </a:solidFill>
              <a:effectLst/>
              <a:latin typeface="+mn-lt"/>
              <a:ea typeface="+mn-ea"/>
              <a:cs typeface="+mn-cs"/>
            </a:rPr>
            <a:t>Voer hier per functiecategorie de verwachte inzet in en kies de juiste kostensoort. Zie hoofdstuk 4.2.1 van het Handboek EFRO voor een toelichting op de loonkosten. U kunt eventueel gebruik maken van het tabblad 'loonkosten' om het uurtarief te berekenen.</a:t>
          </a:r>
          <a:endParaRPr lang="nl-NL">
            <a:effectLst/>
          </a:endParaRPr>
        </a:p>
        <a:p>
          <a:r>
            <a:rPr lang="nl-NL" sz="1100">
              <a:solidFill>
                <a:schemeClr val="dk1"/>
              </a:solidFill>
              <a:effectLst/>
              <a:latin typeface="+mn-lt"/>
              <a:ea typeface="+mn-ea"/>
              <a:cs typeface="+mn-cs"/>
            </a:rPr>
            <a:t>Indien</a:t>
          </a:r>
          <a:r>
            <a:rPr lang="nl-NL" sz="1100" baseline="0">
              <a:solidFill>
                <a:schemeClr val="dk1"/>
              </a:solidFill>
              <a:effectLst/>
              <a:latin typeface="+mn-lt"/>
              <a:ea typeface="+mn-ea"/>
              <a:cs typeface="+mn-cs"/>
            </a:rPr>
            <a:t> u meer regels wilt toevoegen, kunt u deze toevoegen door één hele regel te selecteren. Rechtermuisknop. Kiezen voor "Kopiëren". Rechtermuisknop en kiezen voor "Gekopieerde cellen invoegen"</a:t>
          </a:r>
          <a:endParaRPr lang="nl-NL">
            <a:effectLst/>
          </a:endParaRPr>
        </a:p>
        <a:p>
          <a:endParaRPr lang="nl-NL" sz="1100"/>
        </a:p>
      </xdr:txBody>
    </xdr:sp>
    <xdr:clientData/>
  </xdr:twoCellAnchor>
  <xdr:twoCellAnchor>
    <xdr:from>
      <xdr:col>1</xdr:col>
      <xdr:colOff>28575</xdr:colOff>
      <xdr:row>32</xdr:row>
      <xdr:rowOff>104775</xdr:rowOff>
    </xdr:from>
    <xdr:to>
      <xdr:col>7</xdr:col>
      <xdr:colOff>28575</xdr:colOff>
      <xdr:row>36</xdr:row>
      <xdr:rowOff>85725</xdr:rowOff>
    </xdr:to>
    <xdr:sp macro="" textlink="">
      <xdr:nvSpPr>
        <xdr:cNvPr id="15" name="Tekstvak 14">
          <a:extLst>
            <a:ext uri="{FF2B5EF4-FFF2-40B4-BE49-F238E27FC236}">
              <a16:creationId xmlns:a16="http://schemas.microsoft.com/office/drawing/2014/main" id="{41DF718F-BEDF-49B5-AC57-D8B905F7806A}"/>
            </a:ext>
          </a:extLst>
        </xdr:cNvPr>
        <xdr:cNvSpPr txBox="1"/>
      </xdr:nvSpPr>
      <xdr:spPr>
        <a:xfrm>
          <a:off x="142875" y="5305425"/>
          <a:ext cx="8296275" cy="62865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eaLnBrk="1" fontAlgn="auto" latinLnBrk="0" hangingPunct="1"/>
          <a:r>
            <a:rPr lang="nl-NL" sz="1100" b="0" i="0" baseline="0">
              <a:effectLst/>
              <a:latin typeface="+mn-lt"/>
              <a:ea typeface="+mn-ea"/>
              <a:cs typeface="+mn-cs"/>
            </a:rPr>
            <a:t>Vul per kostensoort de verwachte kosten in en geef een korte omschrijving van het type kosten. Voor een aantal kostensoorten gelden aanvullende eisen, zie hiervoor het Handboek EFRO. </a:t>
          </a:r>
          <a:r>
            <a:rPr lang="nl-NL" sz="1100">
              <a:effectLst/>
              <a:latin typeface="+mn-lt"/>
              <a:ea typeface="+mn-ea"/>
              <a:cs typeface="+mn-cs"/>
            </a:rPr>
            <a:t>Indien</a:t>
          </a:r>
          <a:r>
            <a:rPr lang="nl-NL" sz="1100" baseline="0">
              <a:effectLst/>
              <a:latin typeface="+mn-lt"/>
              <a:ea typeface="+mn-ea"/>
              <a:cs typeface="+mn-cs"/>
            </a:rPr>
            <a:t> u meer regels wilt toevoegen, kunt u deze via 'rijen invoegen' toevoegen.</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19050</xdr:colOff>
      <xdr:row>67</xdr:row>
      <xdr:rowOff>123825</xdr:rowOff>
    </xdr:from>
    <xdr:to>
      <xdr:col>7</xdr:col>
      <xdr:colOff>19050</xdr:colOff>
      <xdr:row>72</xdr:row>
      <xdr:rowOff>85725</xdr:rowOff>
    </xdr:to>
    <xdr:sp macro="" textlink="">
      <xdr:nvSpPr>
        <xdr:cNvPr id="16" name="Tekstvak 15">
          <a:extLst>
            <a:ext uri="{FF2B5EF4-FFF2-40B4-BE49-F238E27FC236}">
              <a16:creationId xmlns:a16="http://schemas.microsoft.com/office/drawing/2014/main" id="{8A0798A6-99D0-43A0-ACE9-FD57CEBAE1E3}"/>
            </a:ext>
          </a:extLst>
        </xdr:cNvPr>
        <xdr:cNvSpPr txBox="1"/>
      </xdr:nvSpPr>
      <xdr:spPr>
        <a:xfrm>
          <a:off x="133350" y="11229975"/>
          <a:ext cx="8296275" cy="771525"/>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In de meeste gevallen hoeft er geen rekening gehouden te worden met (toekomstige) opbrengsten uit het project. Wel wordt u verzocht om kort toe te lichten of u, gedurende of na afloop van het project, opbrengsten verwacht.</a:t>
          </a:r>
        </a:p>
      </xdr:txBody>
    </xdr:sp>
    <xdr:clientData/>
  </xdr:twoCellAnchor>
  <xdr:twoCellAnchor>
    <xdr:from>
      <xdr:col>0</xdr:col>
      <xdr:colOff>95250</xdr:colOff>
      <xdr:row>57</xdr:row>
      <xdr:rowOff>66675</xdr:rowOff>
    </xdr:from>
    <xdr:to>
      <xdr:col>6</xdr:col>
      <xdr:colOff>1066800</xdr:colOff>
      <xdr:row>61</xdr:row>
      <xdr:rowOff>104775</xdr:rowOff>
    </xdr:to>
    <xdr:sp macro="" textlink="">
      <xdr:nvSpPr>
        <xdr:cNvPr id="17" name="Tekstvak 16">
          <a:extLst>
            <a:ext uri="{FF2B5EF4-FFF2-40B4-BE49-F238E27FC236}">
              <a16:creationId xmlns:a16="http://schemas.microsoft.com/office/drawing/2014/main" id="{169930EE-D8DA-44D6-BA3F-4545A7F61314}"/>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19050</xdr:colOff>
      <xdr:row>78</xdr:row>
      <xdr:rowOff>95249</xdr:rowOff>
    </xdr:from>
    <xdr:to>
      <xdr:col>7</xdr:col>
      <xdr:colOff>19050</xdr:colOff>
      <xdr:row>84</xdr:row>
      <xdr:rowOff>142874</xdr:rowOff>
    </xdr:to>
    <xdr:sp macro="" textlink="">
      <xdr:nvSpPr>
        <xdr:cNvPr id="18" name="Tekstvak 17">
          <a:extLst>
            <a:ext uri="{FF2B5EF4-FFF2-40B4-BE49-F238E27FC236}">
              <a16:creationId xmlns:a16="http://schemas.microsoft.com/office/drawing/2014/main" id="{83A9F6B9-153E-4ECE-AE5A-6B95D4EED91A}"/>
            </a:ext>
          </a:extLst>
        </xdr:cNvPr>
        <xdr:cNvSpPr txBox="1"/>
      </xdr:nvSpPr>
      <xdr:spPr>
        <a:xfrm>
          <a:off x="133350" y="12982574"/>
          <a:ext cx="8296275" cy="1019175"/>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hier de financiering per projectpartner aan te geven. Indien er sprake is van externe financiers dan wordt u verzocht deze te specificeren naar financier. </a:t>
          </a:r>
          <a:br>
            <a:rPr kumimoji="0" lang="nl-NL" sz="1100" b="0" i="0" u="none" strike="noStrike" kern="0" cap="none" spc="0" normalizeH="0" baseline="0" noProof="0">
              <a:ln>
                <a:noFill/>
              </a:ln>
              <a:solidFill>
                <a:sysClr val="windowText" lastClr="000000"/>
              </a:solidFill>
              <a:effectLst/>
              <a:uLnTx/>
              <a:uFillTx/>
              <a:latin typeface="+mn-lt"/>
              <a:ea typeface="+mn-ea"/>
              <a:cs typeface="+mn-cs"/>
            </a:rPr>
          </a:br>
          <a:r>
            <a:rPr kumimoji="0" lang="nl-NL" sz="1100" b="0" i="0" u="none" strike="noStrike" kern="0" cap="none" spc="0" normalizeH="0" baseline="0" noProof="0">
              <a:ln>
                <a:noFill/>
              </a:ln>
              <a:solidFill>
                <a:sysClr val="windowText" lastClr="000000"/>
              </a:solidFill>
              <a:effectLst/>
              <a:uLnTx/>
              <a:uFillTx/>
              <a:latin typeface="+mn-lt"/>
              <a:ea typeface="+mn-ea"/>
              <a:cs typeface="+mn-cs"/>
            </a:rPr>
            <a:t>Let op: Voor deze financiers moet ook de cofinancieringsverklaring of aanvraag voor cofinanciering worden bijgesloten bij uw subsidieaanvraag.</a:t>
          </a:r>
        </a:p>
      </xdr:txBody>
    </xdr:sp>
    <xdr:clientData/>
  </xdr:twoCellAnchor>
  <xdr:twoCellAnchor>
    <xdr:from>
      <xdr:col>1</xdr:col>
      <xdr:colOff>19050</xdr:colOff>
      <xdr:row>97</xdr:row>
      <xdr:rowOff>66675</xdr:rowOff>
    </xdr:from>
    <xdr:to>
      <xdr:col>7</xdr:col>
      <xdr:colOff>19050</xdr:colOff>
      <xdr:row>102</xdr:row>
      <xdr:rowOff>66676</xdr:rowOff>
    </xdr:to>
    <xdr:sp macro="" textlink="">
      <xdr:nvSpPr>
        <xdr:cNvPr id="19" name="Tekstvak 18">
          <a:extLst>
            <a:ext uri="{FF2B5EF4-FFF2-40B4-BE49-F238E27FC236}">
              <a16:creationId xmlns:a16="http://schemas.microsoft.com/office/drawing/2014/main" id="{289FA6D4-F11D-4790-B8E6-43ED288D0A07}"/>
            </a:ext>
          </a:extLst>
        </xdr:cNvPr>
        <xdr:cNvSpPr txBox="1"/>
      </xdr:nvSpPr>
      <xdr:spPr>
        <a:xfrm>
          <a:off x="133350" y="16230600"/>
          <a:ext cx="8296275" cy="809626"/>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In onderstaande tabel worden een aantal logische controles uitgevoerd. Let erop dat alle punten op akkoord moeten staan. Indien dit niet het geval is dient u de invoer aan te passen.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95250</xdr:colOff>
      <xdr:row>0</xdr:row>
      <xdr:rowOff>0</xdr:rowOff>
    </xdr:from>
    <xdr:to>
      <xdr:col>6</xdr:col>
      <xdr:colOff>1066800</xdr:colOff>
      <xdr:row>0</xdr:row>
      <xdr:rowOff>0</xdr:rowOff>
    </xdr:to>
    <xdr:sp macro="" textlink="">
      <xdr:nvSpPr>
        <xdr:cNvPr id="5" name="Tekstvak 4">
          <a:extLst>
            <a:ext uri="{FF2B5EF4-FFF2-40B4-BE49-F238E27FC236}">
              <a16:creationId xmlns:a16="http://schemas.microsoft.com/office/drawing/2014/main" id="{0AC0EE76-DC1C-4E4A-87F5-CE2CC781DF31}"/>
            </a:ext>
          </a:extLst>
        </xdr:cNvPr>
        <xdr:cNvSpPr txBox="1"/>
      </xdr:nvSpPr>
      <xdr:spPr>
        <a:xfrm>
          <a:off x="95250" y="969645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0</xdr:col>
      <xdr:colOff>95250</xdr:colOff>
      <xdr:row>0</xdr:row>
      <xdr:rowOff>0</xdr:rowOff>
    </xdr:from>
    <xdr:to>
      <xdr:col>6</xdr:col>
      <xdr:colOff>1066800</xdr:colOff>
      <xdr:row>0</xdr:row>
      <xdr:rowOff>0</xdr:rowOff>
    </xdr:to>
    <xdr:sp macro="" textlink="">
      <xdr:nvSpPr>
        <xdr:cNvPr id="11" name="Tekstvak 10">
          <a:extLst>
            <a:ext uri="{FF2B5EF4-FFF2-40B4-BE49-F238E27FC236}">
              <a16:creationId xmlns:a16="http://schemas.microsoft.com/office/drawing/2014/main" id="{AA3ABCBF-E233-43FB-B53F-ED4A9D2C657D}"/>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38100</xdr:colOff>
      <xdr:row>10</xdr:row>
      <xdr:rowOff>1</xdr:rowOff>
    </xdr:from>
    <xdr:to>
      <xdr:col>7</xdr:col>
      <xdr:colOff>38100</xdr:colOff>
      <xdr:row>16</xdr:row>
      <xdr:rowOff>76201</xdr:rowOff>
    </xdr:to>
    <xdr:sp macro="" textlink="">
      <xdr:nvSpPr>
        <xdr:cNvPr id="14" name="Tekstvak 13">
          <a:extLst>
            <a:ext uri="{FF2B5EF4-FFF2-40B4-BE49-F238E27FC236}">
              <a16:creationId xmlns:a16="http://schemas.microsoft.com/office/drawing/2014/main" id="{17CC9867-93AE-41DD-AAF0-45FB53ED1928}"/>
            </a:ext>
          </a:extLst>
        </xdr:cNvPr>
        <xdr:cNvSpPr txBox="1"/>
      </xdr:nvSpPr>
      <xdr:spPr>
        <a:xfrm>
          <a:off x="152400" y="1619251"/>
          <a:ext cx="8296275" cy="1047750"/>
        </a:xfrm>
        <a:prstGeom prst="rect">
          <a:avLst/>
        </a:prstGeom>
        <a:solidFill>
          <a:schemeClr val="lt1"/>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Toelichting:</a:t>
          </a:r>
        </a:p>
        <a:p>
          <a:r>
            <a:rPr lang="nl-NL" sz="1100">
              <a:solidFill>
                <a:schemeClr val="dk1"/>
              </a:solidFill>
              <a:effectLst/>
              <a:latin typeface="+mn-lt"/>
              <a:ea typeface="+mn-ea"/>
              <a:cs typeface="+mn-cs"/>
            </a:rPr>
            <a:t>Voer hier per functiecategorie de verwachte inzet in en kies de juiste kostensoort. Zie hoofdstuk 4.2.1 van het Handboek EFRO voor een toelichting op de loonkosten. U kunt eventueel gebruik maken van het tabblad 'loonkosten' om het uurtarief te berekenen.</a:t>
          </a:r>
          <a:endParaRPr lang="nl-NL">
            <a:effectLst/>
          </a:endParaRPr>
        </a:p>
        <a:p>
          <a:r>
            <a:rPr lang="nl-NL" sz="1100">
              <a:solidFill>
                <a:schemeClr val="dk1"/>
              </a:solidFill>
              <a:effectLst/>
              <a:latin typeface="+mn-lt"/>
              <a:ea typeface="+mn-ea"/>
              <a:cs typeface="+mn-cs"/>
            </a:rPr>
            <a:t>Indien</a:t>
          </a:r>
          <a:r>
            <a:rPr lang="nl-NL" sz="1100" baseline="0">
              <a:solidFill>
                <a:schemeClr val="dk1"/>
              </a:solidFill>
              <a:effectLst/>
              <a:latin typeface="+mn-lt"/>
              <a:ea typeface="+mn-ea"/>
              <a:cs typeface="+mn-cs"/>
            </a:rPr>
            <a:t> u meer regels wilt toevoegen, kunt u deze toevoegen door één hele regel te selecteren. Rechtermuisknop. Kiezen voor "Kopiëren". Rechtermuisknop en kiezen voor "Gekopieerde cellen invoegen"</a:t>
          </a:r>
          <a:endParaRPr lang="nl-NL">
            <a:effectLst/>
          </a:endParaRPr>
        </a:p>
        <a:p>
          <a:endParaRPr lang="nl-NL" sz="1100"/>
        </a:p>
      </xdr:txBody>
    </xdr:sp>
    <xdr:clientData/>
  </xdr:twoCellAnchor>
  <xdr:twoCellAnchor>
    <xdr:from>
      <xdr:col>1</xdr:col>
      <xdr:colOff>28575</xdr:colOff>
      <xdr:row>32</xdr:row>
      <xdr:rowOff>104775</xdr:rowOff>
    </xdr:from>
    <xdr:to>
      <xdr:col>7</xdr:col>
      <xdr:colOff>28575</xdr:colOff>
      <xdr:row>36</xdr:row>
      <xdr:rowOff>85725</xdr:rowOff>
    </xdr:to>
    <xdr:sp macro="" textlink="">
      <xdr:nvSpPr>
        <xdr:cNvPr id="15" name="Tekstvak 14">
          <a:extLst>
            <a:ext uri="{FF2B5EF4-FFF2-40B4-BE49-F238E27FC236}">
              <a16:creationId xmlns:a16="http://schemas.microsoft.com/office/drawing/2014/main" id="{66C188AE-D7CE-438A-92FB-1009F9132D70}"/>
            </a:ext>
          </a:extLst>
        </xdr:cNvPr>
        <xdr:cNvSpPr txBox="1"/>
      </xdr:nvSpPr>
      <xdr:spPr>
        <a:xfrm>
          <a:off x="142875" y="5305425"/>
          <a:ext cx="8296275" cy="62865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eaLnBrk="1" fontAlgn="auto" latinLnBrk="0" hangingPunct="1"/>
          <a:r>
            <a:rPr lang="nl-NL" sz="1100" b="0" i="0" baseline="0">
              <a:effectLst/>
              <a:latin typeface="+mn-lt"/>
              <a:ea typeface="+mn-ea"/>
              <a:cs typeface="+mn-cs"/>
            </a:rPr>
            <a:t>Vul per kostensoort de verwachte kosten in en geef een korte omschrijving van het type kosten. Voor een aantal kostensoorten gelden aanvullende eisen, zie hiervoor het Handboek EFRO. </a:t>
          </a:r>
          <a:r>
            <a:rPr lang="nl-NL" sz="1100">
              <a:effectLst/>
              <a:latin typeface="+mn-lt"/>
              <a:ea typeface="+mn-ea"/>
              <a:cs typeface="+mn-cs"/>
            </a:rPr>
            <a:t>Indien</a:t>
          </a:r>
          <a:r>
            <a:rPr lang="nl-NL" sz="1100" baseline="0">
              <a:effectLst/>
              <a:latin typeface="+mn-lt"/>
              <a:ea typeface="+mn-ea"/>
              <a:cs typeface="+mn-cs"/>
            </a:rPr>
            <a:t> u meer regels wilt toevoegen, kunt u deze via 'rijen invoegen' toevoegen.</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19050</xdr:colOff>
      <xdr:row>67</xdr:row>
      <xdr:rowOff>123825</xdr:rowOff>
    </xdr:from>
    <xdr:to>
      <xdr:col>7</xdr:col>
      <xdr:colOff>19050</xdr:colOff>
      <xdr:row>72</xdr:row>
      <xdr:rowOff>85725</xdr:rowOff>
    </xdr:to>
    <xdr:sp macro="" textlink="">
      <xdr:nvSpPr>
        <xdr:cNvPr id="16" name="Tekstvak 15">
          <a:extLst>
            <a:ext uri="{FF2B5EF4-FFF2-40B4-BE49-F238E27FC236}">
              <a16:creationId xmlns:a16="http://schemas.microsoft.com/office/drawing/2014/main" id="{6E2A36D7-911E-4A25-8710-872702701F95}"/>
            </a:ext>
          </a:extLst>
        </xdr:cNvPr>
        <xdr:cNvSpPr txBox="1"/>
      </xdr:nvSpPr>
      <xdr:spPr>
        <a:xfrm>
          <a:off x="133350" y="11229975"/>
          <a:ext cx="8296275" cy="771525"/>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In de meeste gevallen hoeft er geen rekening gehouden te worden met (toekomstige) opbrengsten uit het project. Wel wordt u verzocht om kort toe te lichten of u, gedurende of na afloop van het project, opbrengsten verwacht.</a:t>
          </a:r>
        </a:p>
      </xdr:txBody>
    </xdr:sp>
    <xdr:clientData/>
  </xdr:twoCellAnchor>
  <xdr:twoCellAnchor>
    <xdr:from>
      <xdr:col>0</xdr:col>
      <xdr:colOff>95250</xdr:colOff>
      <xdr:row>57</xdr:row>
      <xdr:rowOff>66675</xdr:rowOff>
    </xdr:from>
    <xdr:to>
      <xdr:col>6</xdr:col>
      <xdr:colOff>1066800</xdr:colOff>
      <xdr:row>61</xdr:row>
      <xdr:rowOff>104775</xdr:rowOff>
    </xdr:to>
    <xdr:sp macro="" textlink="">
      <xdr:nvSpPr>
        <xdr:cNvPr id="17" name="Tekstvak 16">
          <a:extLst>
            <a:ext uri="{FF2B5EF4-FFF2-40B4-BE49-F238E27FC236}">
              <a16:creationId xmlns:a16="http://schemas.microsoft.com/office/drawing/2014/main" id="{1AE70F85-8CF8-4B4E-A4BE-DDA020577588}"/>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19050</xdr:colOff>
      <xdr:row>78</xdr:row>
      <xdr:rowOff>95249</xdr:rowOff>
    </xdr:from>
    <xdr:to>
      <xdr:col>7</xdr:col>
      <xdr:colOff>19050</xdr:colOff>
      <xdr:row>84</xdr:row>
      <xdr:rowOff>142874</xdr:rowOff>
    </xdr:to>
    <xdr:sp macro="" textlink="">
      <xdr:nvSpPr>
        <xdr:cNvPr id="18" name="Tekstvak 17">
          <a:extLst>
            <a:ext uri="{FF2B5EF4-FFF2-40B4-BE49-F238E27FC236}">
              <a16:creationId xmlns:a16="http://schemas.microsoft.com/office/drawing/2014/main" id="{A5245D59-CCFB-41B5-B794-C05EF257394E}"/>
            </a:ext>
          </a:extLst>
        </xdr:cNvPr>
        <xdr:cNvSpPr txBox="1"/>
      </xdr:nvSpPr>
      <xdr:spPr>
        <a:xfrm>
          <a:off x="133350" y="12982574"/>
          <a:ext cx="8296275" cy="1019175"/>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hier de financiering per projectpartner aan te geven. Indien er sprake is van externe financiers dan wordt u verzocht deze te specificeren naar financier. </a:t>
          </a:r>
          <a:br>
            <a:rPr kumimoji="0" lang="nl-NL" sz="1100" b="0" i="0" u="none" strike="noStrike" kern="0" cap="none" spc="0" normalizeH="0" baseline="0" noProof="0">
              <a:ln>
                <a:noFill/>
              </a:ln>
              <a:solidFill>
                <a:sysClr val="windowText" lastClr="000000"/>
              </a:solidFill>
              <a:effectLst/>
              <a:uLnTx/>
              <a:uFillTx/>
              <a:latin typeface="+mn-lt"/>
              <a:ea typeface="+mn-ea"/>
              <a:cs typeface="+mn-cs"/>
            </a:rPr>
          </a:br>
          <a:r>
            <a:rPr kumimoji="0" lang="nl-NL" sz="1100" b="0" i="0" u="none" strike="noStrike" kern="0" cap="none" spc="0" normalizeH="0" baseline="0" noProof="0">
              <a:ln>
                <a:noFill/>
              </a:ln>
              <a:solidFill>
                <a:sysClr val="windowText" lastClr="000000"/>
              </a:solidFill>
              <a:effectLst/>
              <a:uLnTx/>
              <a:uFillTx/>
              <a:latin typeface="+mn-lt"/>
              <a:ea typeface="+mn-ea"/>
              <a:cs typeface="+mn-cs"/>
            </a:rPr>
            <a:t>Let op: Voor deze financiers moet ook de cofinancieringsverklaring of aanvraag voor cofinanciering worden bijgesloten bij uw subsidieaanvraag.</a:t>
          </a:r>
        </a:p>
      </xdr:txBody>
    </xdr:sp>
    <xdr:clientData/>
  </xdr:twoCellAnchor>
  <xdr:twoCellAnchor>
    <xdr:from>
      <xdr:col>1</xdr:col>
      <xdr:colOff>19050</xdr:colOff>
      <xdr:row>97</xdr:row>
      <xdr:rowOff>66675</xdr:rowOff>
    </xdr:from>
    <xdr:to>
      <xdr:col>7</xdr:col>
      <xdr:colOff>19050</xdr:colOff>
      <xdr:row>102</xdr:row>
      <xdr:rowOff>66676</xdr:rowOff>
    </xdr:to>
    <xdr:sp macro="" textlink="">
      <xdr:nvSpPr>
        <xdr:cNvPr id="19" name="Tekstvak 18">
          <a:extLst>
            <a:ext uri="{FF2B5EF4-FFF2-40B4-BE49-F238E27FC236}">
              <a16:creationId xmlns:a16="http://schemas.microsoft.com/office/drawing/2014/main" id="{899628EF-A6D8-46C9-876C-F8CDF9292070}"/>
            </a:ext>
          </a:extLst>
        </xdr:cNvPr>
        <xdr:cNvSpPr txBox="1"/>
      </xdr:nvSpPr>
      <xdr:spPr>
        <a:xfrm>
          <a:off x="133350" y="16230600"/>
          <a:ext cx="8296275" cy="809626"/>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In onderstaande tabel worden een aantal logische controles uitgevoerd. Let erop dat alle punten op akkoord moeten staan. Indien dit niet het geval is dient u de invoer aan te passen.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95250</xdr:colOff>
      <xdr:row>0</xdr:row>
      <xdr:rowOff>0</xdr:rowOff>
    </xdr:from>
    <xdr:to>
      <xdr:col>6</xdr:col>
      <xdr:colOff>1066800</xdr:colOff>
      <xdr:row>0</xdr:row>
      <xdr:rowOff>0</xdr:rowOff>
    </xdr:to>
    <xdr:sp macro="" textlink="">
      <xdr:nvSpPr>
        <xdr:cNvPr id="5" name="Tekstvak 4">
          <a:extLst>
            <a:ext uri="{FF2B5EF4-FFF2-40B4-BE49-F238E27FC236}">
              <a16:creationId xmlns:a16="http://schemas.microsoft.com/office/drawing/2014/main" id="{626268FA-109D-4234-BF69-D624C6F8371A}"/>
            </a:ext>
          </a:extLst>
        </xdr:cNvPr>
        <xdr:cNvSpPr txBox="1"/>
      </xdr:nvSpPr>
      <xdr:spPr>
        <a:xfrm>
          <a:off x="95250" y="969645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0</xdr:col>
      <xdr:colOff>95250</xdr:colOff>
      <xdr:row>0</xdr:row>
      <xdr:rowOff>0</xdr:rowOff>
    </xdr:from>
    <xdr:to>
      <xdr:col>6</xdr:col>
      <xdr:colOff>1066800</xdr:colOff>
      <xdr:row>0</xdr:row>
      <xdr:rowOff>0</xdr:rowOff>
    </xdr:to>
    <xdr:sp macro="" textlink="">
      <xdr:nvSpPr>
        <xdr:cNvPr id="11" name="Tekstvak 10">
          <a:extLst>
            <a:ext uri="{FF2B5EF4-FFF2-40B4-BE49-F238E27FC236}">
              <a16:creationId xmlns:a16="http://schemas.microsoft.com/office/drawing/2014/main" id="{2A5E9FAD-B560-413E-B40D-9B31A34B23C6}"/>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38100</xdr:colOff>
      <xdr:row>10</xdr:row>
      <xdr:rowOff>1</xdr:rowOff>
    </xdr:from>
    <xdr:to>
      <xdr:col>7</xdr:col>
      <xdr:colOff>38100</xdr:colOff>
      <xdr:row>16</xdr:row>
      <xdr:rowOff>76201</xdr:rowOff>
    </xdr:to>
    <xdr:sp macro="" textlink="">
      <xdr:nvSpPr>
        <xdr:cNvPr id="14" name="Tekstvak 13">
          <a:extLst>
            <a:ext uri="{FF2B5EF4-FFF2-40B4-BE49-F238E27FC236}">
              <a16:creationId xmlns:a16="http://schemas.microsoft.com/office/drawing/2014/main" id="{4D88D9BB-876A-4144-811C-83BB1DC0B9EB}"/>
            </a:ext>
          </a:extLst>
        </xdr:cNvPr>
        <xdr:cNvSpPr txBox="1"/>
      </xdr:nvSpPr>
      <xdr:spPr>
        <a:xfrm>
          <a:off x="152400" y="1619251"/>
          <a:ext cx="8296275" cy="1047750"/>
        </a:xfrm>
        <a:prstGeom prst="rect">
          <a:avLst/>
        </a:prstGeom>
        <a:solidFill>
          <a:schemeClr val="lt1"/>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Toelichting:</a:t>
          </a:r>
        </a:p>
        <a:p>
          <a:r>
            <a:rPr lang="nl-NL" sz="1100">
              <a:solidFill>
                <a:schemeClr val="dk1"/>
              </a:solidFill>
              <a:effectLst/>
              <a:latin typeface="+mn-lt"/>
              <a:ea typeface="+mn-ea"/>
              <a:cs typeface="+mn-cs"/>
            </a:rPr>
            <a:t>Voer hier per functiecategorie de verwachte inzet in en kies de juiste kostensoort. Zie hoofdstuk 4.2.1 van het Handboek EFRO voor een toelichting op de loonkosten. U kunt eventueel gebruik maken van het tabblad 'loonkosten' om het uurtarief te berekenen.</a:t>
          </a:r>
          <a:endParaRPr lang="nl-NL">
            <a:effectLst/>
          </a:endParaRPr>
        </a:p>
        <a:p>
          <a:r>
            <a:rPr lang="nl-NL" sz="1100">
              <a:solidFill>
                <a:schemeClr val="dk1"/>
              </a:solidFill>
              <a:effectLst/>
              <a:latin typeface="+mn-lt"/>
              <a:ea typeface="+mn-ea"/>
              <a:cs typeface="+mn-cs"/>
            </a:rPr>
            <a:t>Indien</a:t>
          </a:r>
          <a:r>
            <a:rPr lang="nl-NL" sz="1100" baseline="0">
              <a:solidFill>
                <a:schemeClr val="dk1"/>
              </a:solidFill>
              <a:effectLst/>
              <a:latin typeface="+mn-lt"/>
              <a:ea typeface="+mn-ea"/>
              <a:cs typeface="+mn-cs"/>
            </a:rPr>
            <a:t> u meer regels wilt toevoegen, kunt u deze toevoegen door één hele regel te selecteren. Rechtermuisknop. Kiezen voor "Kopiëren". Rechtermuisknop en kiezen voor "Gekopieerde cellen invoegen"</a:t>
          </a:r>
          <a:endParaRPr lang="nl-NL">
            <a:effectLst/>
          </a:endParaRPr>
        </a:p>
        <a:p>
          <a:endParaRPr lang="nl-NL" sz="1100"/>
        </a:p>
      </xdr:txBody>
    </xdr:sp>
    <xdr:clientData/>
  </xdr:twoCellAnchor>
  <xdr:twoCellAnchor>
    <xdr:from>
      <xdr:col>1</xdr:col>
      <xdr:colOff>28575</xdr:colOff>
      <xdr:row>32</xdr:row>
      <xdr:rowOff>104775</xdr:rowOff>
    </xdr:from>
    <xdr:to>
      <xdr:col>7</xdr:col>
      <xdr:colOff>28575</xdr:colOff>
      <xdr:row>36</xdr:row>
      <xdr:rowOff>85725</xdr:rowOff>
    </xdr:to>
    <xdr:sp macro="" textlink="">
      <xdr:nvSpPr>
        <xdr:cNvPr id="15" name="Tekstvak 14">
          <a:extLst>
            <a:ext uri="{FF2B5EF4-FFF2-40B4-BE49-F238E27FC236}">
              <a16:creationId xmlns:a16="http://schemas.microsoft.com/office/drawing/2014/main" id="{B6FE335B-10C0-431F-B965-35D7420E748C}"/>
            </a:ext>
          </a:extLst>
        </xdr:cNvPr>
        <xdr:cNvSpPr txBox="1"/>
      </xdr:nvSpPr>
      <xdr:spPr>
        <a:xfrm>
          <a:off x="142875" y="5305425"/>
          <a:ext cx="8296275" cy="62865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eaLnBrk="1" fontAlgn="auto" latinLnBrk="0" hangingPunct="1"/>
          <a:r>
            <a:rPr lang="nl-NL" sz="1100" b="0" i="0" baseline="0">
              <a:effectLst/>
              <a:latin typeface="+mn-lt"/>
              <a:ea typeface="+mn-ea"/>
              <a:cs typeface="+mn-cs"/>
            </a:rPr>
            <a:t>Vul per kostensoort de verwachte kosten in en geef een korte omschrijving van het type kosten. Voor een aantal kostensoorten gelden aanvullende eisen, zie hiervoor het Handboek EFRO. </a:t>
          </a:r>
          <a:r>
            <a:rPr lang="nl-NL" sz="1100">
              <a:effectLst/>
              <a:latin typeface="+mn-lt"/>
              <a:ea typeface="+mn-ea"/>
              <a:cs typeface="+mn-cs"/>
            </a:rPr>
            <a:t>Indien</a:t>
          </a:r>
          <a:r>
            <a:rPr lang="nl-NL" sz="1100" baseline="0">
              <a:effectLst/>
              <a:latin typeface="+mn-lt"/>
              <a:ea typeface="+mn-ea"/>
              <a:cs typeface="+mn-cs"/>
            </a:rPr>
            <a:t> u meer regels wilt toevoegen, kunt u deze via 'rijen invoegen' toevoegen.</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19050</xdr:colOff>
      <xdr:row>67</xdr:row>
      <xdr:rowOff>123825</xdr:rowOff>
    </xdr:from>
    <xdr:to>
      <xdr:col>7</xdr:col>
      <xdr:colOff>19050</xdr:colOff>
      <xdr:row>72</xdr:row>
      <xdr:rowOff>85725</xdr:rowOff>
    </xdr:to>
    <xdr:sp macro="" textlink="">
      <xdr:nvSpPr>
        <xdr:cNvPr id="16" name="Tekstvak 15">
          <a:extLst>
            <a:ext uri="{FF2B5EF4-FFF2-40B4-BE49-F238E27FC236}">
              <a16:creationId xmlns:a16="http://schemas.microsoft.com/office/drawing/2014/main" id="{57C67D0C-4D65-4675-9628-680AF625507B}"/>
            </a:ext>
          </a:extLst>
        </xdr:cNvPr>
        <xdr:cNvSpPr txBox="1"/>
      </xdr:nvSpPr>
      <xdr:spPr>
        <a:xfrm>
          <a:off x="133350" y="11229975"/>
          <a:ext cx="8296275" cy="771525"/>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In de meeste gevallen hoeft er geen rekening gehouden te worden met (toekomstige) opbrengsten uit het project. Wel wordt u verzocht om kort toe te lichten of u, gedurende of na afloop van het project, opbrengsten verwacht.</a:t>
          </a:r>
        </a:p>
      </xdr:txBody>
    </xdr:sp>
    <xdr:clientData/>
  </xdr:twoCellAnchor>
  <xdr:twoCellAnchor>
    <xdr:from>
      <xdr:col>0</xdr:col>
      <xdr:colOff>95250</xdr:colOff>
      <xdr:row>57</xdr:row>
      <xdr:rowOff>66675</xdr:rowOff>
    </xdr:from>
    <xdr:to>
      <xdr:col>6</xdr:col>
      <xdr:colOff>1066800</xdr:colOff>
      <xdr:row>61</xdr:row>
      <xdr:rowOff>104775</xdr:rowOff>
    </xdr:to>
    <xdr:sp macro="" textlink="">
      <xdr:nvSpPr>
        <xdr:cNvPr id="17" name="Tekstvak 16">
          <a:extLst>
            <a:ext uri="{FF2B5EF4-FFF2-40B4-BE49-F238E27FC236}">
              <a16:creationId xmlns:a16="http://schemas.microsoft.com/office/drawing/2014/main" id="{D0A5AEC4-9BDF-44D0-9628-26C413F736B5}"/>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19050</xdr:colOff>
      <xdr:row>78</xdr:row>
      <xdr:rowOff>95249</xdr:rowOff>
    </xdr:from>
    <xdr:to>
      <xdr:col>7</xdr:col>
      <xdr:colOff>19050</xdr:colOff>
      <xdr:row>84</xdr:row>
      <xdr:rowOff>142874</xdr:rowOff>
    </xdr:to>
    <xdr:sp macro="" textlink="">
      <xdr:nvSpPr>
        <xdr:cNvPr id="18" name="Tekstvak 17">
          <a:extLst>
            <a:ext uri="{FF2B5EF4-FFF2-40B4-BE49-F238E27FC236}">
              <a16:creationId xmlns:a16="http://schemas.microsoft.com/office/drawing/2014/main" id="{C86C2D0A-73B2-4875-8B65-671B54D9924B}"/>
            </a:ext>
          </a:extLst>
        </xdr:cNvPr>
        <xdr:cNvSpPr txBox="1"/>
      </xdr:nvSpPr>
      <xdr:spPr>
        <a:xfrm>
          <a:off x="133350" y="12982574"/>
          <a:ext cx="8296275" cy="1019175"/>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hier de financiering per projectpartner aan te geven. Indien er sprake is van externe financiers dan wordt u verzocht deze te specificeren naar financier. </a:t>
          </a:r>
          <a:br>
            <a:rPr kumimoji="0" lang="nl-NL" sz="1100" b="0" i="0" u="none" strike="noStrike" kern="0" cap="none" spc="0" normalizeH="0" baseline="0" noProof="0">
              <a:ln>
                <a:noFill/>
              </a:ln>
              <a:solidFill>
                <a:sysClr val="windowText" lastClr="000000"/>
              </a:solidFill>
              <a:effectLst/>
              <a:uLnTx/>
              <a:uFillTx/>
              <a:latin typeface="+mn-lt"/>
              <a:ea typeface="+mn-ea"/>
              <a:cs typeface="+mn-cs"/>
            </a:rPr>
          </a:br>
          <a:r>
            <a:rPr kumimoji="0" lang="nl-NL" sz="1100" b="0" i="0" u="none" strike="noStrike" kern="0" cap="none" spc="0" normalizeH="0" baseline="0" noProof="0">
              <a:ln>
                <a:noFill/>
              </a:ln>
              <a:solidFill>
                <a:sysClr val="windowText" lastClr="000000"/>
              </a:solidFill>
              <a:effectLst/>
              <a:uLnTx/>
              <a:uFillTx/>
              <a:latin typeface="+mn-lt"/>
              <a:ea typeface="+mn-ea"/>
              <a:cs typeface="+mn-cs"/>
            </a:rPr>
            <a:t>Let op: Voor deze financiers moet ook de cofinancieringsverklaring of aanvraag voor cofinanciering worden bijgesloten bij uw subsidieaanvraag.</a:t>
          </a:r>
        </a:p>
      </xdr:txBody>
    </xdr:sp>
    <xdr:clientData/>
  </xdr:twoCellAnchor>
  <xdr:twoCellAnchor>
    <xdr:from>
      <xdr:col>1</xdr:col>
      <xdr:colOff>19050</xdr:colOff>
      <xdr:row>97</xdr:row>
      <xdr:rowOff>66675</xdr:rowOff>
    </xdr:from>
    <xdr:to>
      <xdr:col>7</xdr:col>
      <xdr:colOff>19050</xdr:colOff>
      <xdr:row>102</xdr:row>
      <xdr:rowOff>66676</xdr:rowOff>
    </xdr:to>
    <xdr:sp macro="" textlink="">
      <xdr:nvSpPr>
        <xdr:cNvPr id="19" name="Tekstvak 18">
          <a:extLst>
            <a:ext uri="{FF2B5EF4-FFF2-40B4-BE49-F238E27FC236}">
              <a16:creationId xmlns:a16="http://schemas.microsoft.com/office/drawing/2014/main" id="{00083EF6-56E3-44B8-A4A7-8257C373C85D}"/>
            </a:ext>
          </a:extLst>
        </xdr:cNvPr>
        <xdr:cNvSpPr txBox="1"/>
      </xdr:nvSpPr>
      <xdr:spPr>
        <a:xfrm>
          <a:off x="133350" y="16230600"/>
          <a:ext cx="8296275" cy="809626"/>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In onderstaande tabel worden een aantal logische controles uitgevoerd. Let erop dat alle punten op akkoord moeten staan. Indien dit niet het geval is dient u de invoer aan te passen.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314325</xdr:colOff>
      <xdr:row>20</xdr:row>
      <xdr:rowOff>28575</xdr:rowOff>
    </xdr:from>
    <xdr:to>
      <xdr:col>8</xdr:col>
      <xdr:colOff>476250</xdr:colOff>
      <xdr:row>29</xdr:row>
      <xdr:rowOff>66675</xdr:rowOff>
    </xdr:to>
    <xdr:sp macro="" textlink="">
      <xdr:nvSpPr>
        <xdr:cNvPr id="2" name="Tekstvak 1">
          <a:extLst>
            <a:ext uri="{FF2B5EF4-FFF2-40B4-BE49-F238E27FC236}">
              <a16:creationId xmlns:a16="http://schemas.microsoft.com/office/drawing/2014/main" id="{5AAA5E54-FB58-44F3-B36F-F8FC5F76880C}"/>
            </a:ext>
          </a:extLst>
        </xdr:cNvPr>
        <xdr:cNvSpPr txBox="1"/>
      </xdr:nvSpPr>
      <xdr:spPr>
        <a:xfrm>
          <a:off x="314325" y="3343275"/>
          <a:ext cx="8296275" cy="1323975"/>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Voetnoot: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Per openstellingen kunnen verschillende maxima gelden voor de totale subsidie per project.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Daarnaast kunnen restricties gelden voor de maximale bijdrage als percentage van de subsidiabele kosten.</a:t>
          </a:r>
        </a:p>
        <a:p>
          <a:pPr marL="0" marR="0" lvl="0" indent="0" defTabSz="914400" eaLnBrk="1" fontAlgn="auto" latinLnBrk="0" hangingPunct="1">
            <a:lnSpc>
              <a:spcPct val="100000"/>
            </a:lnSpc>
            <a:spcBef>
              <a:spcPts val="0"/>
            </a:spcBef>
            <a:spcAft>
              <a:spcPts val="0"/>
            </a:spcAft>
            <a:buClrTx/>
            <a:buSzTx/>
            <a:buFontTx/>
            <a:buNone/>
            <a:tabLst/>
            <a:defRPr/>
          </a:pPr>
          <a:r>
            <a:rPr lang="nl-NL" sz="1100" b="0" i="0" baseline="0">
              <a:effectLst/>
              <a:latin typeface="+mn-lt"/>
              <a:ea typeface="+mn-ea"/>
              <a:cs typeface="+mn-cs"/>
            </a:rPr>
            <a:t>Bij het invullen van uw aanvraag op het subsidieportaal kan het daarom zijn dat de maximaal aan te vragen subsidie afwijkt van dit model. U moet dan de financiering zodanig aanpassen dat dit sluit met de maximale subsidie volgens het webportaal.</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Aan de ingevulde gegevens in dit model kunnen derhalve geen rechten ontleend worden.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133349</xdr:colOff>
      <xdr:row>0</xdr:row>
      <xdr:rowOff>95250</xdr:rowOff>
    </xdr:from>
    <xdr:to>
      <xdr:col>4</xdr:col>
      <xdr:colOff>0</xdr:colOff>
      <xdr:row>9</xdr:row>
      <xdr:rowOff>28575</xdr:rowOff>
    </xdr:to>
    <xdr:sp macro="" textlink="">
      <xdr:nvSpPr>
        <xdr:cNvPr id="2" name="Tekstvak 1">
          <a:extLst>
            <a:ext uri="{FF2B5EF4-FFF2-40B4-BE49-F238E27FC236}">
              <a16:creationId xmlns:a16="http://schemas.microsoft.com/office/drawing/2014/main" id="{B98E63AB-A6BC-46D4-A018-D463E7892C6D}"/>
            </a:ext>
          </a:extLst>
        </xdr:cNvPr>
        <xdr:cNvSpPr txBox="1"/>
      </xdr:nvSpPr>
      <xdr:spPr>
        <a:xfrm>
          <a:off x="133349" y="95250"/>
          <a:ext cx="7953376" cy="1066800"/>
        </a:xfrm>
        <a:prstGeom prst="rect">
          <a:avLst/>
        </a:prstGeom>
        <a:solidFill>
          <a:schemeClr val="lt1"/>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Toelichting:</a:t>
          </a:r>
        </a:p>
        <a:p>
          <a:r>
            <a:rPr lang="nl-NL" sz="1100"/>
            <a:t>Indien uw project een innovatie/ontwikkelproject</a:t>
          </a:r>
          <a:r>
            <a:rPr lang="nl-NL" sz="1100" baseline="0"/>
            <a:t> betreft </a:t>
          </a:r>
          <a:r>
            <a:rPr lang="nl-NL" sz="1100"/>
            <a:t>kunt u per werkpakket het type onderzoek aangeven. Als in één werkpakket meerdere typen onderzoek aan de orde zijn, probeer</a:t>
          </a:r>
          <a:r>
            <a:rPr lang="nl-NL" sz="1100" baseline="0"/>
            <a:t> de werkpakketten te splitsen naar type onderzoek. </a:t>
          </a:r>
          <a:br>
            <a:rPr lang="nl-NL" sz="1100" baseline="0"/>
          </a:br>
          <a:br>
            <a:rPr lang="nl-NL" sz="1100" baseline="0"/>
          </a:br>
          <a:r>
            <a:rPr lang="nl-NL" sz="1100" baseline="0"/>
            <a:t>Voor anderesoortige projecten moet u in uw bij uw subsidieaanvraag of in het projectplan een (cijfermatig onderbouwde) staatssteunanalyse overleggen.</a:t>
          </a:r>
          <a:endParaRPr lang="nl-NL"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5</xdr:row>
      <xdr:rowOff>95250</xdr:rowOff>
    </xdr:from>
    <xdr:to>
      <xdr:col>10</xdr:col>
      <xdr:colOff>228600</xdr:colOff>
      <xdr:row>15</xdr:row>
      <xdr:rowOff>66675</xdr:rowOff>
    </xdr:to>
    <xdr:sp macro="" textlink="">
      <xdr:nvSpPr>
        <xdr:cNvPr id="2" name="Tekstvak 1">
          <a:extLst>
            <a:ext uri="{FF2B5EF4-FFF2-40B4-BE49-F238E27FC236}">
              <a16:creationId xmlns:a16="http://schemas.microsoft.com/office/drawing/2014/main" id="{2DFA468B-A45F-4A36-A191-361DB2ED4A53}"/>
            </a:ext>
          </a:extLst>
        </xdr:cNvPr>
        <xdr:cNvSpPr txBox="1"/>
      </xdr:nvSpPr>
      <xdr:spPr>
        <a:xfrm>
          <a:off x="238125" y="742950"/>
          <a:ext cx="7458075" cy="1590675"/>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Calibri" panose="020F0502020204030204"/>
              <a:ea typeface="+mn-ea"/>
              <a:cs typeface="+mn-cs"/>
            </a:rPr>
            <a:t>Dit tabblad kan worden gebruikt als ondersteuning voor het berekenen van een uurtarief ten behoeve van het tabblad per partner.  Zie hoofdstuk 4.2.1 van het Handboek EFRO voor een toelichting op de loonkosten.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Calibri" panose="020F0502020204030204"/>
              <a:ea typeface="+mn-ea"/>
              <a:cs typeface="+mn-cs"/>
            </a:rPr>
            <a:t>U dient het berekende uurtarief handmatig over te nemen in het tabblad van de betreffende partner.  Aan deze berekening kunnen </a:t>
          </a:r>
          <a:r>
            <a:rPr lang="nl-NL" sz="1100">
              <a:effectLst/>
              <a:latin typeface="+mn-lt"/>
              <a:ea typeface="+mn-ea"/>
              <a:cs typeface="+mn-cs"/>
            </a:rPr>
            <a:t>geen rechten ontleend worden. Deze berekening is uitsluitend bedoeld ter ondersteuning van de berekening in de begroting. Per partner kunnen voor dezelfde functies afwijkende tarieven worden opgenomen.</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12</xdr:row>
      <xdr:rowOff>28575</xdr:rowOff>
    </xdr:from>
    <xdr:to>
      <xdr:col>7</xdr:col>
      <xdr:colOff>38100</xdr:colOff>
      <xdr:row>18</xdr:row>
      <xdr:rowOff>76200</xdr:rowOff>
    </xdr:to>
    <xdr:sp macro="" textlink="">
      <xdr:nvSpPr>
        <xdr:cNvPr id="2" name="Tekstvak 1">
          <a:extLst>
            <a:ext uri="{FF2B5EF4-FFF2-40B4-BE49-F238E27FC236}">
              <a16:creationId xmlns:a16="http://schemas.microsoft.com/office/drawing/2014/main" id="{66C8E172-F5D7-476F-9EE3-518A220DCDC9}"/>
            </a:ext>
          </a:extLst>
        </xdr:cNvPr>
        <xdr:cNvSpPr txBox="1"/>
      </xdr:nvSpPr>
      <xdr:spPr>
        <a:xfrm>
          <a:off x="152400" y="1971675"/>
          <a:ext cx="8296275" cy="1019175"/>
        </a:xfrm>
        <a:prstGeom prst="rect">
          <a:avLst/>
        </a:prstGeom>
        <a:solidFill>
          <a:schemeClr val="lt1"/>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Toelichting:</a:t>
          </a:r>
        </a:p>
        <a:p>
          <a:r>
            <a:rPr lang="nl-NL" sz="1100"/>
            <a:t>Voer hier per functiecategorie de verwachte inzet in en kies de juiste kostensoort. Zie hoofdstuk 4.2.1 van het Handboek EFRO voor een toelichting op de loonkosten. U kunt eventueel gebruik maken van het tabblad 'loonkosten' om het uurtarief te berekenen.</a:t>
          </a:r>
        </a:p>
        <a:p>
          <a:r>
            <a:rPr lang="nl-NL" sz="1100">
              <a:solidFill>
                <a:schemeClr val="dk1"/>
              </a:solidFill>
              <a:effectLst/>
              <a:latin typeface="+mn-lt"/>
              <a:ea typeface="+mn-ea"/>
              <a:cs typeface="+mn-cs"/>
            </a:rPr>
            <a:t>Indien</a:t>
          </a:r>
          <a:r>
            <a:rPr lang="nl-NL" sz="1100" baseline="0">
              <a:solidFill>
                <a:schemeClr val="dk1"/>
              </a:solidFill>
              <a:effectLst/>
              <a:latin typeface="+mn-lt"/>
              <a:ea typeface="+mn-ea"/>
              <a:cs typeface="+mn-cs"/>
            </a:rPr>
            <a:t> u meer regels wilt toevoegen, kunt u deze toevoegen door één hele regel te selecteren. Rechtermuisknop. Kiezen voor "Kopiëren". Rechtermuisknop en kiezen voor "Gekopieerde cellen invoegen"</a:t>
          </a:r>
          <a:endParaRPr lang="nl-NL">
            <a:effectLst/>
          </a:endParaRPr>
        </a:p>
        <a:p>
          <a:endParaRPr lang="nl-NL" sz="1100"/>
        </a:p>
      </xdr:txBody>
    </xdr:sp>
    <xdr:clientData/>
  </xdr:twoCellAnchor>
  <xdr:twoCellAnchor>
    <xdr:from>
      <xdr:col>1</xdr:col>
      <xdr:colOff>28575</xdr:colOff>
      <xdr:row>34</xdr:row>
      <xdr:rowOff>104775</xdr:rowOff>
    </xdr:from>
    <xdr:to>
      <xdr:col>7</xdr:col>
      <xdr:colOff>28575</xdr:colOff>
      <xdr:row>38</xdr:row>
      <xdr:rowOff>85725</xdr:rowOff>
    </xdr:to>
    <xdr:sp macro="" textlink="">
      <xdr:nvSpPr>
        <xdr:cNvPr id="3" name="Tekstvak 2">
          <a:extLst>
            <a:ext uri="{FF2B5EF4-FFF2-40B4-BE49-F238E27FC236}">
              <a16:creationId xmlns:a16="http://schemas.microsoft.com/office/drawing/2014/main" id="{C1C7F193-444E-46E5-9297-BC538303C521}"/>
            </a:ext>
          </a:extLst>
        </xdr:cNvPr>
        <xdr:cNvSpPr txBox="1"/>
      </xdr:nvSpPr>
      <xdr:spPr>
        <a:xfrm>
          <a:off x="142875" y="6153150"/>
          <a:ext cx="8105775" cy="62865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Vul per kostensoort de verwachte kosten in en geef een korte omschrijving van het type kosten. Voor een aantal kostensoorten gelden aanvullende eisen, zie hiervoor het Handboek EFRO. </a:t>
          </a:r>
          <a:r>
            <a:rPr lang="nl-NL" sz="1100">
              <a:effectLst/>
              <a:latin typeface="+mn-lt"/>
              <a:ea typeface="+mn-ea"/>
              <a:cs typeface="+mn-cs"/>
            </a:rPr>
            <a:t>Indien</a:t>
          </a:r>
          <a:r>
            <a:rPr lang="nl-NL" sz="1100" baseline="0">
              <a:effectLst/>
              <a:latin typeface="+mn-lt"/>
              <a:ea typeface="+mn-ea"/>
              <a:cs typeface="+mn-cs"/>
            </a:rPr>
            <a:t> u meer regels wilt toevoegen, kunt u deze via 'rijen invoegen' toevoegen.</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19050</xdr:colOff>
      <xdr:row>69</xdr:row>
      <xdr:rowOff>123825</xdr:rowOff>
    </xdr:from>
    <xdr:to>
      <xdr:col>7</xdr:col>
      <xdr:colOff>19050</xdr:colOff>
      <xdr:row>74</xdr:row>
      <xdr:rowOff>85725</xdr:rowOff>
    </xdr:to>
    <xdr:sp macro="" textlink="">
      <xdr:nvSpPr>
        <xdr:cNvPr id="4" name="Tekstvak 3">
          <a:extLst>
            <a:ext uri="{FF2B5EF4-FFF2-40B4-BE49-F238E27FC236}">
              <a16:creationId xmlns:a16="http://schemas.microsoft.com/office/drawing/2014/main" id="{57293276-1E5B-4EF7-841D-61BB24EC41A3}"/>
            </a:ext>
          </a:extLst>
        </xdr:cNvPr>
        <xdr:cNvSpPr txBox="1"/>
      </xdr:nvSpPr>
      <xdr:spPr>
        <a:xfrm>
          <a:off x="133350" y="10277475"/>
          <a:ext cx="8105775" cy="771525"/>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In de meeste gevallen hoeft er geen rekening gehouden te worden met (toekomstige) opbrengsten uit het project. Wel wordt u verzocht om kort toe te lichten of u, gedurende of na afloop van het project, opbrengsten verwacht.</a:t>
          </a:r>
        </a:p>
      </xdr:txBody>
    </xdr:sp>
    <xdr:clientData/>
  </xdr:twoCellAnchor>
  <xdr:twoCellAnchor>
    <xdr:from>
      <xdr:col>0</xdr:col>
      <xdr:colOff>95250</xdr:colOff>
      <xdr:row>59</xdr:row>
      <xdr:rowOff>66675</xdr:rowOff>
    </xdr:from>
    <xdr:to>
      <xdr:col>6</xdr:col>
      <xdr:colOff>1066800</xdr:colOff>
      <xdr:row>63</xdr:row>
      <xdr:rowOff>104775</xdr:rowOff>
    </xdr:to>
    <xdr:sp macro="" textlink="">
      <xdr:nvSpPr>
        <xdr:cNvPr id="6" name="Tekstvak 5">
          <a:extLst>
            <a:ext uri="{FF2B5EF4-FFF2-40B4-BE49-F238E27FC236}">
              <a16:creationId xmlns:a16="http://schemas.microsoft.com/office/drawing/2014/main" id="{28A46E8F-478E-4390-8842-C2E0F6803840}"/>
            </a:ext>
          </a:extLst>
        </xdr:cNvPr>
        <xdr:cNvSpPr txBox="1"/>
      </xdr:nvSpPr>
      <xdr:spPr>
        <a:xfrm>
          <a:off x="95250" y="100203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19050</xdr:colOff>
      <xdr:row>80</xdr:row>
      <xdr:rowOff>95249</xdr:rowOff>
    </xdr:from>
    <xdr:to>
      <xdr:col>7</xdr:col>
      <xdr:colOff>19050</xdr:colOff>
      <xdr:row>86</xdr:row>
      <xdr:rowOff>142874</xdr:rowOff>
    </xdr:to>
    <xdr:sp macro="" textlink="">
      <xdr:nvSpPr>
        <xdr:cNvPr id="7" name="Tekstvak 6">
          <a:extLst>
            <a:ext uri="{FF2B5EF4-FFF2-40B4-BE49-F238E27FC236}">
              <a16:creationId xmlns:a16="http://schemas.microsoft.com/office/drawing/2014/main" id="{DF66A43C-20AE-4509-9708-0784AF052655}"/>
            </a:ext>
          </a:extLst>
        </xdr:cNvPr>
        <xdr:cNvSpPr txBox="1"/>
      </xdr:nvSpPr>
      <xdr:spPr>
        <a:xfrm>
          <a:off x="133350" y="13468349"/>
          <a:ext cx="8296275" cy="1019175"/>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hier de financiering per projectpartner aan te geven. Indien er sprake is van externe financiers dan wordt u verzocht deze te specificeren naar financier. </a:t>
          </a:r>
          <a:br>
            <a:rPr kumimoji="0" lang="nl-NL" sz="1100" b="0" i="0" u="none" strike="noStrike" kern="0" cap="none" spc="0" normalizeH="0" baseline="0" noProof="0">
              <a:ln>
                <a:noFill/>
              </a:ln>
              <a:solidFill>
                <a:sysClr val="windowText" lastClr="000000"/>
              </a:solidFill>
              <a:effectLst/>
              <a:uLnTx/>
              <a:uFillTx/>
              <a:latin typeface="+mn-lt"/>
              <a:ea typeface="+mn-ea"/>
              <a:cs typeface="+mn-cs"/>
            </a:rPr>
          </a:br>
          <a:r>
            <a:rPr kumimoji="0" lang="nl-NL" sz="1100" b="0" i="0" u="none" strike="noStrike" kern="0" cap="none" spc="0" normalizeH="0" baseline="0" noProof="0">
              <a:ln>
                <a:noFill/>
              </a:ln>
              <a:solidFill>
                <a:sysClr val="windowText" lastClr="000000"/>
              </a:solidFill>
              <a:effectLst/>
              <a:uLnTx/>
              <a:uFillTx/>
              <a:latin typeface="+mn-lt"/>
              <a:ea typeface="+mn-ea"/>
              <a:cs typeface="+mn-cs"/>
            </a:rPr>
            <a:t>Let op: Voor deze financiers moet ook de cofinancieringsverklaring of aanvraag voor cofinanciering worden bijgesloten bij uw subsidieaanvraag.</a:t>
          </a:r>
        </a:p>
      </xdr:txBody>
    </xdr:sp>
    <xdr:clientData/>
  </xdr:twoCellAnchor>
  <xdr:twoCellAnchor>
    <xdr:from>
      <xdr:col>1</xdr:col>
      <xdr:colOff>19050</xdr:colOff>
      <xdr:row>99</xdr:row>
      <xdr:rowOff>66675</xdr:rowOff>
    </xdr:from>
    <xdr:to>
      <xdr:col>7</xdr:col>
      <xdr:colOff>19050</xdr:colOff>
      <xdr:row>104</xdr:row>
      <xdr:rowOff>66676</xdr:rowOff>
    </xdr:to>
    <xdr:sp macro="" textlink="">
      <xdr:nvSpPr>
        <xdr:cNvPr id="8" name="Tekstvak 7">
          <a:extLst>
            <a:ext uri="{FF2B5EF4-FFF2-40B4-BE49-F238E27FC236}">
              <a16:creationId xmlns:a16="http://schemas.microsoft.com/office/drawing/2014/main" id="{B7F0087F-56EB-4C25-B606-92EE5B8B4BEB}"/>
            </a:ext>
          </a:extLst>
        </xdr:cNvPr>
        <xdr:cNvSpPr txBox="1"/>
      </xdr:nvSpPr>
      <xdr:spPr>
        <a:xfrm>
          <a:off x="133350" y="16554450"/>
          <a:ext cx="8296275" cy="809626"/>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In onderstaande tabel worden een aantal logische controles uitgevoerd. Let erop dat alle punten op akkoord moeten staan. Indien dit niet het geval is dient u de invoer aan te passen.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xdr:colOff>
      <xdr:row>10</xdr:row>
      <xdr:rowOff>28575</xdr:rowOff>
    </xdr:from>
    <xdr:to>
      <xdr:col>7</xdr:col>
      <xdr:colOff>38100</xdr:colOff>
      <xdr:row>16</xdr:row>
      <xdr:rowOff>76200</xdr:rowOff>
    </xdr:to>
    <xdr:sp macro="" textlink="">
      <xdr:nvSpPr>
        <xdr:cNvPr id="2" name="Tekstvak 1">
          <a:extLst>
            <a:ext uri="{FF2B5EF4-FFF2-40B4-BE49-F238E27FC236}">
              <a16:creationId xmlns:a16="http://schemas.microsoft.com/office/drawing/2014/main" id="{B5D85513-7B78-4700-ABB2-8BA41927A40F}"/>
            </a:ext>
          </a:extLst>
        </xdr:cNvPr>
        <xdr:cNvSpPr txBox="1"/>
      </xdr:nvSpPr>
      <xdr:spPr>
        <a:xfrm>
          <a:off x="152400" y="1647825"/>
          <a:ext cx="8296275" cy="1019175"/>
        </a:xfrm>
        <a:prstGeom prst="rect">
          <a:avLst/>
        </a:prstGeom>
        <a:solidFill>
          <a:schemeClr val="lt1"/>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Toelichting:</a:t>
          </a:r>
        </a:p>
        <a:p>
          <a:r>
            <a:rPr lang="nl-NL" sz="1100">
              <a:solidFill>
                <a:schemeClr val="dk1"/>
              </a:solidFill>
              <a:effectLst/>
              <a:latin typeface="+mn-lt"/>
              <a:ea typeface="+mn-ea"/>
              <a:cs typeface="+mn-cs"/>
            </a:rPr>
            <a:t>Voer hier per functiecategorie de verwachte inzet in en kies de juiste kostensoort. Zie hoofdstuk 4.2.1 van het Handboek EFRO voor een toelichting op de loonkosten. U kunt eventueel gebruik maken van het tabblad 'loonkosten' om het uurtarief te berekenen.</a:t>
          </a:r>
          <a:endParaRPr lang="nl-NL">
            <a:effectLst/>
          </a:endParaRPr>
        </a:p>
        <a:p>
          <a:r>
            <a:rPr lang="nl-NL" sz="1100">
              <a:solidFill>
                <a:schemeClr val="dk1"/>
              </a:solidFill>
              <a:effectLst/>
              <a:latin typeface="+mn-lt"/>
              <a:ea typeface="+mn-ea"/>
              <a:cs typeface="+mn-cs"/>
            </a:rPr>
            <a:t>Indien</a:t>
          </a:r>
          <a:r>
            <a:rPr lang="nl-NL" sz="1100" baseline="0">
              <a:solidFill>
                <a:schemeClr val="dk1"/>
              </a:solidFill>
              <a:effectLst/>
              <a:latin typeface="+mn-lt"/>
              <a:ea typeface="+mn-ea"/>
              <a:cs typeface="+mn-cs"/>
            </a:rPr>
            <a:t> u meer regels wilt toevoegen, kunt u deze toevoegen door één hele regel te selecteren. Rechtermuisknop. Kiezen voor "Kopiëren". Rechtermuisknop en kiezen voor "Gekopieerde cellen invoegen"</a:t>
          </a:r>
          <a:endParaRPr lang="nl-NL">
            <a:effectLst/>
          </a:endParaRPr>
        </a:p>
        <a:p>
          <a:endParaRPr lang="nl-NL" sz="1100"/>
        </a:p>
      </xdr:txBody>
    </xdr:sp>
    <xdr:clientData/>
  </xdr:twoCellAnchor>
  <xdr:twoCellAnchor>
    <xdr:from>
      <xdr:col>1</xdr:col>
      <xdr:colOff>28575</xdr:colOff>
      <xdr:row>32</xdr:row>
      <xdr:rowOff>104775</xdr:rowOff>
    </xdr:from>
    <xdr:to>
      <xdr:col>7</xdr:col>
      <xdr:colOff>28575</xdr:colOff>
      <xdr:row>36</xdr:row>
      <xdr:rowOff>85725</xdr:rowOff>
    </xdr:to>
    <xdr:sp macro="" textlink="">
      <xdr:nvSpPr>
        <xdr:cNvPr id="3" name="Tekstvak 2">
          <a:extLst>
            <a:ext uri="{FF2B5EF4-FFF2-40B4-BE49-F238E27FC236}">
              <a16:creationId xmlns:a16="http://schemas.microsoft.com/office/drawing/2014/main" id="{165BEB86-E050-4E01-B8C2-8874C798C372}"/>
            </a:ext>
          </a:extLst>
        </xdr:cNvPr>
        <xdr:cNvSpPr txBox="1"/>
      </xdr:nvSpPr>
      <xdr:spPr>
        <a:xfrm>
          <a:off x="142875" y="5305425"/>
          <a:ext cx="8296275" cy="62865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eaLnBrk="1" fontAlgn="auto" latinLnBrk="0" hangingPunct="1"/>
          <a:r>
            <a:rPr lang="nl-NL" sz="1100" b="0" i="0" baseline="0">
              <a:effectLst/>
              <a:latin typeface="+mn-lt"/>
              <a:ea typeface="+mn-ea"/>
              <a:cs typeface="+mn-cs"/>
            </a:rPr>
            <a:t>Vul per kostensoort de verwachte kosten in en geef een korte omschrijving van het type kosten. Voor een aantal kostensoorten gelden aanvullende eisen, zie hiervoor het Handboek EFRO. </a:t>
          </a:r>
          <a:r>
            <a:rPr lang="nl-NL" sz="1100">
              <a:effectLst/>
              <a:latin typeface="+mn-lt"/>
              <a:ea typeface="+mn-ea"/>
              <a:cs typeface="+mn-cs"/>
            </a:rPr>
            <a:t>Indien</a:t>
          </a:r>
          <a:r>
            <a:rPr lang="nl-NL" sz="1100" baseline="0">
              <a:effectLst/>
              <a:latin typeface="+mn-lt"/>
              <a:ea typeface="+mn-ea"/>
              <a:cs typeface="+mn-cs"/>
            </a:rPr>
            <a:t> u meer regels wilt toevoegen, kunt u deze via 'rijen invoegen' toevoegen.</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19050</xdr:colOff>
      <xdr:row>67</xdr:row>
      <xdr:rowOff>123825</xdr:rowOff>
    </xdr:from>
    <xdr:to>
      <xdr:col>7</xdr:col>
      <xdr:colOff>19050</xdr:colOff>
      <xdr:row>72</xdr:row>
      <xdr:rowOff>85725</xdr:rowOff>
    </xdr:to>
    <xdr:sp macro="" textlink="">
      <xdr:nvSpPr>
        <xdr:cNvPr id="4" name="Tekstvak 3">
          <a:extLst>
            <a:ext uri="{FF2B5EF4-FFF2-40B4-BE49-F238E27FC236}">
              <a16:creationId xmlns:a16="http://schemas.microsoft.com/office/drawing/2014/main" id="{0FDC4A38-999D-4F32-A989-4CC1955D2429}"/>
            </a:ext>
          </a:extLst>
        </xdr:cNvPr>
        <xdr:cNvSpPr txBox="1"/>
      </xdr:nvSpPr>
      <xdr:spPr>
        <a:xfrm>
          <a:off x="133350" y="11553825"/>
          <a:ext cx="8296275" cy="771525"/>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In de meeste gevallen hoeft er geen rekening gehouden te worden met (toekomstige) opbrengsten uit het project. Wel wordt u verzocht om kort toe te lichten of u, gedurende of na afloop van het project, opbrengsten verwacht.</a:t>
          </a:r>
        </a:p>
      </xdr:txBody>
    </xdr:sp>
    <xdr:clientData/>
  </xdr:twoCellAnchor>
  <xdr:twoCellAnchor>
    <xdr:from>
      <xdr:col>0</xdr:col>
      <xdr:colOff>95250</xdr:colOff>
      <xdr:row>57</xdr:row>
      <xdr:rowOff>66675</xdr:rowOff>
    </xdr:from>
    <xdr:to>
      <xdr:col>6</xdr:col>
      <xdr:colOff>1066800</xdr:colOff>
      <xdr:row>61</xdr:row>
      <xdr:rowOff>104775</xdr:rowOff>
    </xdr:to>
    <xdr:sp macro="" textlink="">
      <xdr:nvSpPr>
        <xdr:cNvPr id="5" name="Tekstvak 4">
          <a:extLst>
            <a:ext uri="{FF2B5EF4-FFF2-40B4-BE49-F238E27FC236}">
              <a16:creationId xmlns:a16="http://schemas.microsoft.com/office/drawing/2014/main" id="{4DD61E10-9D91-4521-99D4-49426420D90B}"/>
            </a:ext>
          </a:extLst>
        </xdr:cNvPr>
        <xdr:cNvSpPr txBox="1"/>
      </xdr:nvSpPr>
      <xdr:spPr>
        <a:xfrm>
          <a:off x="95250" y="969645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19050</xdr:colOff>
      <xdr:row>78</xdr:row>
      <xdr:rowOff>95249</xdr:rowOff>
    </xdr:from>
    <xdr:to>
      <xdr:col>7</xdr:col>
      <xdr:colOff>19050</xdr:colOff>
      <xdr:row>84</xdr:row>
      <xdr:rowOff>142874</xdr:rowOff>
    </xdr:to>
    <xdr:sp macro="" textlink="">
      <xdr:nvSpPr>
        <xdr:cNvPr id="6" name="Tekstvak 5">
          <a:extLst>
            <a:ext uri="{FF2B5EF4-FFF2-40B4-BE49-F238E27FC236}">
              <a16:creationId xmlns:a16="http://schemas.microsoft.com/office/drawing/2014/main" id="{E4BDA5C3-8693-4715-B21A-59210DDDE56D}"/>
            </a:ext>
          </a:extLst>
        </xdr:cNvPr>
        <xdr:cNvSpPr txBox="1"/>
      </xdr:nvSpPr>
      <xdr:spPr>
        <a:xfrm>
          <a:off x="133350" y="13306424"/>
          <a:ext cx="8296275" cy="1019175"/>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hier de financiering per projectpartner aan te geven. Indien er sprake is van externe financiers dan wordt u verzocht deze te specificeren naar financier. </a:t>
          </a:r>
          <a:br>
            <a:rPr kumimoji="0" lang="nl-NL" sz="1100" b="0" i="0" u="none" strike="noStrike" kern="0" cap="none" spc="0" normalizeH="0" baseline="0" noProof="0">
              <a:ln>
                <a:noFill/>
              </a:ln>
              <a:solidFill>
                <a:sysClr val="windowText" lastClr="000000"/>
              </a:solidFill>
              <a:effectLst/>
              <a:uLnTx/>
              <a:uFillTx/>
              <a:latin typeface="+mn-lt"/>
              <a:ea typeface="+mn-ea"/>
              <a:cs typeface="+mn-cs"/>
            </a:rPr>
          </a:br>
          <a:r>
            <a:rPr kumimoji="0" lang="nl-NL" sz="1100" b="0" i="0" u="none" strike="noStrike" kern="0" cap="none" spc="0" normalizeH="0" baseline="0" noProof="0">
              <a:ln>
                <a:noFill/>
              </a:ln>
              <a:solidFill>
                <a:sysClr val="windowText" lastClr="000000"/>
              </a:solidFill>
              <a:effectLst/>
              <a:uLnTx/>
              <a:uFillTx/>
              <a:latin typeface="+mn-lt"/>
              <a:ea typeface="+mn-ea"/>
              <a:cs typeface="+mn-cs"/>
            </a:rPr>
            <a:t>Let op: Voor deze financiers moet ook de cofinancieringsverklaring of aanvraag voor cofinanciering worden bijgesloten bij uw subsidieaanvraag.</a:t>
          </a:r>
        </a:p>
      </xdr:txBody>
    </xdr:sp>
    <xdr:clientData/>
  </xdr:twoCellAnchor>
  <xdr:twoCellAnchor>
    <xdr:from>
      <xdr:col>1</xdr:col>
      <xdr:colOff>19050</xdr:colOff>
      <xdr:row>97</xdr:row>
      <xdr:rowOff>66675</xdr:rowOff>
    </xdr:from>
    <xdr:to>
      <xdr:col>7</xdr:col>
      <xdr:colOff>19050</xdr:colOff>
      <xdr:row>102</xdr:row>
      <xdr:rowOff>66676</xdr:rowOff>
    </xdr:to>
    <xdr:sp macro="" textlink="">
      <xdr:nvSpPr>
        <xdr:cNvPr id="7" name="Tekstvak 6">
          <a:extLst>
            <a:ext uri="{FF2B5EF4-FFF2-40B4-BE49-F238E27FC236}">
              <a16:creationId xmlns:a16="http://schemas.microsoft.com/office/drawing/2014/main" id="{A3769545-4865-4D5D-A95C-110C661BDFFE}"/>
            </a:ext>
          </a:extLst>
        </xdr:cNvPr>
        <xdr:cNvSpPr txBox="1"/>
      </xdr:nvSpPr>
      <xdr:spPr>
        <a:xfrm>
          <a:off x="133350" y="16554450"/>
          <a:ext cx="8296275" cy="809626"/>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In onderstaande tabel worden een aantal logische controles uitgevoerd. Let erop dat alle punten op akkoord moeten staan. Indien dit niet het geval is dient u de invoer aan te passen.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0</xdr:row>
      <xdr:rowOff>0</xdr:rowOff>
    </xdr:from>
    <xdr:to>
      <xdr:col>6</xdr:col>
      <xdr:colOff>1066800</xdr:colOff>
      <xdr:row>0</xdr:row>
      <xdr:rowOff>0</xdr:rowOff>
    </xdr:to>
    <xdr:sp macro="" textlink="">
      <xdr:nvSpPr>
        <xdr:cNvPr id="5" name="Tekstvak 4">
          <a:extLst>
            <a:ext uri="{FF2B5EF4-FFF2-40B4-BE49-F238E27FC236}">
              <a16:creationId xmlns:a16="http://schemas.microsoft.com/office/drawing/2014/main" id="{9361A0DB-EFD6-4A51-9A5A-B32CC3FF2AEB}"/>
            </a:ext>
          </a:extLst>
        </xdr:cNvPr>
        <xdr:cNvSpPr txBox="1"/>
      </xdr:nvSpPr>
      <xdr:spPr>
        <a:xfrm>
          <a:off x="95250" y="969645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0</xdr:col>
      <xdr:colOff>95250</xdr:colOff>
      <xdr:row>0</xdr:row>
      <xdr:rowOff>0</xdr:rowOff>
    </xdr:from>
    <xdr:to>
      <xdr:col>6</xdr:col>
      <xdr:colOff>1066800</xdr:colOff>
      <xdr:row>0</xdr:row>
      <xdr:rowOff>0</xdr:rowOff>
    </xdr:to>
    <xdr:sp macro="" textlink="">
      <xdr:nvSpPr>
        <xdr:cNvPr id="11" name="Tekstvak 10">
          <a:extLst>
            <a:ext uri="{FF2B5EF4-FFF2-40B4-BE49-F238E27FC236}">
              <a16:creationId xmlns:a16="http://schemas.microsoft.com/office/drawing/2014/main" id="{A03793D9-5EF6-489C-A1A7-85D0B3D2FAE3}"/>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0</xdr:col>
      <xdr:colOff>95250</xdr:colOff>
      <xdr:row>0</xdr:row>
      <xdr:rowOff>0</xdr:rowOff>
    </xdr:from>
    <xdr:to>
      <xdr:col>6</xdr:col>
      <xdr:colOff>1066800</xdr:colOff>
      <xdr:row>0</xdr:row>
      <xdr:rowOff>0</xdr:rowOff>
    </xdr:to>
    <xdr:sp macro="" textlink="">
      <xdr:nvSpPr>
        <xdr:cNvPr id="17" name="Tekstvak 16">
          <a:extLst>
            <a:ext uri="{FF2B5EF4-FFF2-40B4-BE49-F238E27FC236}">
              <a16:creationId xmlns:a16="http://schemas.microsoft.com/office/drawing/2014/main" id="{E289257C-608D-44ED-A185-FBF7B9ED4395}"/>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0</xdr:col>
      <xdr:colOff>95250</xdr:colOff>
      <xdr:row>0</xdr:row>
      <xdr:rowOff>0</xdr:rowOff>
    </xdr:from>
    <xdr:to>
      <xdr:col>6</xdr:col>
      <xdr:colOff>1066800</xdr:colOff>
      <xdr:row>0</xdr:row>
      <xdr:rowOff>0</xdr:rowOff>
    </xdr:to>
    <xdr:sp macro="" textlink="">
      <xdr:nvSpPr>
        <xdr:cNvPr id="23" name="Tekstvak 22">
          <a:extLst>
            <a:ext uri="{FF2B5EF4-FFF2-40B4-BE49-F238E27FC236}">
              <a16:creationId xmlns:a16="http://schemas.microsoft.com/office/drawing/2014/main" id="{BA6FBE7D-F6BD-48E9-B2B9-92B48648FCA7}"/>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38100</xdr:colOff>
      <xdr:row>10</xdr:row>
      <xdr:rowOff>19051</xdr:rowOff>
    </xdr:from>
    <xdr:to>
      <xdr:col>7</xdr:col>
      <xdr:colOff>38100</xdr:colOff>
      <xdr:row>16</xdr:row>
      <xdr:rowOff>76201</xdr:rowOff>
    </xdr:to>
    <xdr:sp macro="" textlink="">
      <xdr:nvSpPr>
        <xdr:cNvPr id="26" name="Tekstvak 25">
          <a:extLst>
            <a:ext uri="{FF2B5EF4-FFF2-40B4-BE49-F238E27FC236}">
              <a16:creationId xmlns:a16="http://schemas.microsoft.com/office/drawing/2014/main" id="{AC5E333B-8126-4905-B2DB-285808C3F5C0}"/>
            </a:ext>
          </a:extLst>
        </xdr:cNvPr>
        <xdr:cNvSpPr txBox="1"/>
      </xdr:nvSpPr>
      <xdr:spPr>
        <a:xfrm>
          <a:off x="152400" y="1638301"/>
          <a:ext cx="8296275" cy="1028700"/>
        </a:xfrm>
        <a:prstGeom prst="rect">
          <a:avLst/>
        </a:prstGeom>
        <a:solidFill>
          <a:schemeClr val="lt1"/>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Toelichting:</a:t>
          </a:r>
        </a:p>
        <a:p>
          <a:r>
            <a:rPr lang="nl-NL" sz="1100">
              <a:solidFill>
                <a:schemeClr val="dk1"/>
              </a:solidFill>
              <a:effectLst/>
              <a:latin typeface="+mn-lt"/>
              <a:ea typeface="+mn-ea"/>
              <a:cs typeface="+mn-cs"/>
            </a:rPr>
            <a:t>Voer hier per functiecategorie de verwachte inzet in en kies de juiste kostensoort. Zie hoofdstuk 4.2.1 van het Handboek EFRO voor een toelichting op de loonkosten. U kunt eventueel gebruik maken van het tabblad 'loonkosten' om het uurtarief te berekenen.</a:t>
          </a:r>
          <a:endParaRPr lang="nl-NL">
            <a:effectLst/>
          </a:endParaRPr>
        </a:p>
        <a:p>
          <a:r>
            <a:rPr lang="nl-NL" sz="1100">
              <a:solidFill>
                <a:schemeClr val="dk1"/>
              </a:solidFill>
              <a:effectLst/>
              <a:latin typeface="+mn-lt"/>
              <a:ea typeface="+mn-ea"/>
              <a:cs typeface="+mn-cs"/>
            </a:rPr>
            <a:t>Indien</a:t>
          </a:r>
          <a:r>
            <a:rPr lang="nl-NL" sz="1100" baseline="0">
              <a:solidFill>
                <a:schemeClr val="dk1"/>
              </a:solidFill>
              <a:effectLst/>
              <a:latin typeface="+mn-lt"/>
              <a:ea typeface="+mn-ea"/>
              <a:cs typeface="+mn-cs"/>
            </a:rPr>
            <a:t> u meer regels wilt toevoegen, kunt u deze toevoegen door één hele regel te selecteren. Rechtermuisknop. Kiezen voor "Kopiëren". Rechtermuisknop en kiezen voor "Gekopieerde cellen invoegen"</a:t>
          </a:r>
          <a:endParaRPr lang="nl-NL">
            <a:effectLst/>
          </a:endParaRPr>
        </a:p>
        <a:p>
          <a:endParaRPr lang="nl-NL" sz="1100"/>
        </a:p>
      </xdr:txBody>
    </xdr:sp>
    <xdr:clientData/>
  </xdr:twoCellAnchor>
  <xdr:twoCellAnchor>
    <xdr:from>
      <xdr:col>1</xdr:col>
      <xdr:colOff>28575</xdr:colOff>
      <xdr:row>32</xdr:row>
      <xdr:rowOff>104775</xdr:rowOff>
    </xdr:from>
    <xdr:to>
      <xdr:col>7</xdr:col>
      <xdr:colOff>28575</xdr:colOff>
      <xdr:row>36</xdr:row>
      <xdr:rowOff>85725</xdr:rowOff>
    </xdr:to>
    <xdr:sp macro="" textlink="">
      <xdr:nvSpPr>
        <xdr:cNvPr id="27" name="Tekstvak 26">
          <a:extLst>
            <a:ext uri="{FF2B5EF4-FFF2-40B4-BE49-F238E27FC236}">
              <a16:creationId xmlns:a16="http://schemas.microsoft.com/office/drawing/2014/main" id="{1C803C68-5A51-4C21-97B8-196EAA98327A}"/>
            </a:ext>
          </a:extLst>
        </xdr:cNvPr>
        <xdr:cNvSpPr txBox="1"/>
      </xdr:nvSpPr>
      <xdr:spPr>
        <a:xfrm>
          <a:off x="142875" y="5305425"/>
          <a:ext cx="8296275" cy="62865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eaLnBrk="1" fontAlgn="auto" latinLnBrk="0" hangingPunct="1"/>
          <a:r>
            <a:rPr lang="nl-NL" sz="1100" b="0" i="0" baseline="0">
              <a:effectLst/>
              <a:latin typeface="+mn-lt"/>
              <a:ea typeface="+mn-ea"/>
              <a:cs typeface="+mn-cs"/>
            </a:rPr>
            <a:t>Vul per kostensoort de verwachte kosten in en geef een korte omschrijving van het type kosten. Voor een aantal kostensoorten gelden aanvullende eisen, zie hiervoor het Handboek EFRO. </a:t>
          </a:r>
          <a:r>
            <a:rPr lang="nl-NL" sz="1100">
              <a:effectLst/>
              <a:latin typeface="+mn-lt"/>
              <a:ea typeface="+mn-ea"/>
              <a:cs typeface="+mn-cs"/>
            </a:rPr>
            <a:t>Indien</a:t>
          </a:r>
          <a:r>
            <a:rPr lang="nl-NL" sz="1100" baseline="0">
              <a:effectLst/>
              <a:latin typeface="+mn-lt"/>
              <a:ea typeface="+mn-ea"/>
              <a:cs typeface="+mn-cs"/>
            </a:rPr>
            <a:t> u meer regels wilt toevoegen, kunt u deze via 'rijen invoegen' toevoegen.</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19050</xdr:colOff>
      <xdr:row>67</xdr:row>
      <xdr:rowOff>123825</xdr:rowOff>
    </xdr:from>
    <xdr:to>
      <xdr:col>7</xdr:col>
      <xdr:colOff>19050</xdr:colOff>
      <xdr:row>72</xdr:row>
      <xdr:rowOff>85725</xdr:rowOff>
    </xdr:to>
    <xdr:sp macro="" textlink="">
      <xdr:nvSpPr>
        <xdr:cNvPr id="28" name="Tekstvak 27">
          <a:extLst>
            <a:ext uri="{FF2B5EF4-FFF2-40B4-BE49-F238E27FC236}">
              <a16:creationId xmlns:a16="http://schemas.microsoft.com/office/drawing/2014/main" id="{1406E17F-DD71-4B43-AE8F-B4BEE773EA67}"/>
            </a:ext>
          </a:extLst>
        </xdr:cNvPr>
        <xdr:cNvSpPr txBox="1"/>
      </xdr:nvSpPr>
      <xdr:spPr>
        <a:xfrm>
          <a:off x="133350" y="11229975"/>
          <a:ext cx="8296275" cy="771525"/>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In de meeste gevallen hoeft er geen rekening gehouden te worden met (toekomstige) opbrengsten uit het project. Wel wordt u verzocht om kort toe te lichten of u, gedurende of na afloop van het project, opbrengsten verwacht.</a:t>
          </a:r>
        </a:p>
      </xdr:txBody>
    </xdr:sp>
    <xdr:clientData/>
  </xdr:twoCellAnchor>
  <xdr:twoCellAnchor>
    <xdr:from>
      <xdr:col>0</xdr:col>
      <xdr:colOff>95250</xdr:colOff>
      <xdr:row>57</xdr:row>
      <xdr:rowOff>66675</xdr:rowOff>
    </xdr:from>
    <xdr:to>
      <xdr:col>6</xdr:col>
      <xdr:colOff>1066800</xdr:colOff>
      <xdr:row>61</xdr:row>
      <xdr:rowOff>104775</xdr:rowOff>
    </xdr:to>
    <xdr:sp macro="" textlink="">
      <xdr:nvSpPr>
        <xdr:cNvPr id="29" name="Tekstvak 28">
          <a:extLst>
            <a:ext uri="{FF2B5EF4-FFF2-40B4-BE49-F238E27FC236}">
              <a16:creationId xmlns:a16="http://schemas.microsoft.com/office/drawing/2014/main" id="{AE81AA45-F4A3-4280-B0B8-F31AB6B863C3}"/>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19050</xdr:colOff>
      <xdr:row>78</xdr:row>
      <xdr:rowOff>95249</xdr:rowOff>
    </xdr:from>
    <xdr:to>
      <xdr:col>7</xdr:col>
      <xdr:colOff>19050</xdr:colOff>
      <xdr:row>84</xdr:row>
      <xdr:rowOff>142874</xdr:rowOff>
    </xdr:to>
    <xdr:sp macro="" textlink="">
      <xdr:nvSpPr>
        <xdr:cNvPr id="30" name="Tekstvak 29">
          <a:extLst>
            <a:ext uri="{FF2B5EF4-FFF2-40B4-BE49-F238E27FC236}">
              <a16:creationId xmlns:a16="http://schemas.microsoft.com/office/drawing/2014/main" id="{6DA6E823-7C8F-4BD8-B2D2-8C6ACE2038F2}"/>
            </a:ext>
          </a:extLst>
        </xdr:cNvPr>
        <xdr:cNvSpPr txBox="1"/>
      </xdr:nvSpPr>
      <xdr:spPr>
        <a:xfrm>
          <a:off x="133350" y="12982574"/>
          <a:ext cx="8296275" cy="1019175"/>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hier de financiering per projectpartner aan te geven. Indien er sprake is van externe financiers dan wordt u verzocht deze te specificeren naar financier. </a:t>
          </a:r>
          <a:br>
            <a:rPr kumimoji="0" lang="nl-NL" sz="1100" b="0" i="0" u="none" strike="noStrike" kern="0" cap="none" spc="0" normalizeH="0" baseline="0" noProof="0">
              <a:ln>
                <a:noFill/>
              </a:ln>
              <a:solidFill>
                <a:sysClr val="windowText" lastClr="000000"/>
              </a:solidFill>
              <a:effectLst/>
              <a:uLnTx/>
              <a:uFillTx/>
              <a:latin typeface="+mn-lt"/>
              <a:ea typeface="+mn-ea"/>
              <a:cs typeface="+mn-cs"/>
            </a:rPr>
          </a:br>
          <a:r>
            <a:rPr kumimoji="0" lang="nl-NL" sz="1100" b="0" i="0" u="none" strike="noStrike" kern="0" cap="none" spc="0" normalizeH="0" baseline="0" noProof="0">
              <a:ln>
                <a:noFill/>
              </a:ln>
              <a:solidFill>
                <a:sysClr val="windowText" lastClr="000000"/>
              </a:solidFill>
              <a:effectLst/>
              <a:uLnTx/>
              <a:uFillTx/>
              <a:latin typeface="+mn-lt"/>
              <a:ea typeface="+mn-ea"/>
              <a:cs typeface="+mn-cs"/>
            </a:rPr>
            <a:t>Let op: Voor deze financiers moet ook de cofinancieringsverklaring of aanvraag voor cofinanciering worden bijgesloten bij uw subsidieaanvraag.</a:t>
          </a:r>
        </a:p>
      </xdr:txBody>
    </xdr:sp>
    <xdr:clientData/>
  </xdr:twoCellAnchor>
  <xdr:twoCellAnchor>
    <xdr:from>
      <xdr:col>1</xdr:col>
      <xdr:colOff>19050</xdr:colOff>
      <xdr:row>97</xdr:row>
      <xdr:rowOff>66675</xdr:rowOff>
    </xdr:from>
    <xdr:to>
      <xdr:col>7</xdr:col>
      <xdr:colOff>19050</xdr:colOff>
      <xdr:row>102</xdr:row>
      <xdr:rowOff>66676</xdr:rowOff>
    </xdr:to>
    <xdr:sp macro="" textlink="">
      <xdr:nvSpPr>
        <xdr:cNvPr id="31" name="Tekstvak 30">
          <a:extLst>
            <a:ext uri="{FF2B5EF4-FFF2-40B4-BE49-F238E27FC236}">
              <a16:creationId xmlns:a16="http://schemas.microsoft.com/office/drawing/2014/main" id="{5E0623AF-F79C-40BB-8734-224B6B1302E6}"/>
            </a:ext>
          </a:extLst>
        </xdr:cNvPr>
        <xdr:cNvSpPr txBox="1"/>
      </xdr:nvSpPr>
      <xdr:spPr>
        <a:xfrm>
          <a:off x="133350" y="16230600"/>
          <a:ext cx="8296275" cy="809626"/>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In onderstaande tabel worden een aantal logische controles uitgevoerd. Let erop dat alle punten op akkoord moeten staan. Indien dit niet het geval is dient u de invoer aan te passen.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0</xdr:rowOff>
    </xdr:from>
    <xdr:to>
      <xdr:col>6</xdr:col>
      <xdr:colOff>1066800</xdr:colOff>
      <xdr:row>0</xdr:row>
      <xdr:rowOff>0</xdr:rowOff>
    </xdr:to>
    <xdr:sp macro="" textlink="">
      <xdr:nvSpPr>
        <xdr:cNvPr id="5" name="Tekstvak 4">
          <a:extLst>
            <a:ext uri="{FF2B5EF4-FFF2-40B4-BE49-F238E27FC236}">
              <a16:creationId xmlns:a16="http://schemas.microsoft.com/office/drawing/2014/main" id="{8C2C4BCD-3CC7-4B26-A3D4-8655D9BFC26A}"/>
            </a:ext>
          </a:extLst>
        </xdr:cNvPr>
        <xdr:cNvSpPr txBox="1"/>
      </xdr:nvSpPr>
      <xdr:spPr>
        <a:xfrm>
          <a:off x="95250" y="969645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0</xdr:col>
      <xdr:colOff>95250</xdr:colOff>
      <xdr:row>0</xdr:row>
      <xdr:rowOff>0</xdr:rowOff>
    </xdr:from>
    <xdr:to>
      <xdr:col>6</xdr:col>
      <xdr:colOff>1066800</xdr:colOff>
      <xdr:row>0</xdr:row>
      <xdr:rowOff>0</xdr:rowOff>
    </xdr:to>
    <xdr:sp macro="" textlink="">
      <xdr:nvSpPr>
        <xdr:cNvPr id="11" name="Tekstvak 10">
          <a:extLst>
            <a:ext uri="{FF2B5EF4-FFF2-40B4-BE49-F238E27FC236}">
              <a16:creationId xmlns:a16="http://schemas.microsoft.com/office/drawing/2014/main" id="{E39DD90B-E230-4519-8774-295D69C035DD}"/>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0</xdr:col>
      <xdr:colOff>95250</xdr:colOff>
      <xdr:row>0</xdr:row>
      <xdr:rowOff>0</xdr:rowOff>
    </xdr:from>
    <xdr:to>
      <xdr:col>6</xdr:col>
      <xdr:colOff>1066800</xdr:colOff>
      <xdr:row>0</xdr:row>
      <xdr:rowOff>0</xdr:rowOff>
    </xdr:to>
    <xdr:sp macro="" textlink="">
      <xdr:nvSpPr>
        <xdr:cNvPr id="17" name="Tekstvak 16">
          <a:extLst>
            <a:ext uri="{FF2B5EF4-FFF2-40B4-BE49-F238E27FC236}">
              <a16:creationId xmlns:a16="http://schemas.microsoft.com/office/drawing/2014/main" id="{1873549D-D05F-4742-82D9-8D4F8107F340}"/>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0</xdr:col>
      <xdr:colOff>95250</xdr:colOff>
      <xdr:row>0</xdr:row>
      <xdr:rowOff>0</xdr:rowOff>
    </xdr:from>
    <xdr:to>
      <xdr:col>6</xdr:col>
      <xdr:colOff>1066800</xdr:colOff>
      <xdr:row>0</xdr:row>
      <xdr:rowOff>0</xdr:rowOff>
    </xdr:to>
    <xdr:sp macro="" textlink="">
      <xdr:nvSpPr>
        <xdr:cNvPr id="23" name="Tekstvak 22">
          <a:extLst>
            <a:ext uri="{FF2B5EF4-FFF2-40B4-BE49-F238E27FC236}">
              <a16:creationId xmlns:a16="http://schemas.microsoft.com/office/drawing/2014/main" id="{9E90827D-83BA-4BF2-87FE-F24102657844}"/>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0</xdr:col>
      <xdr:colOff>95250</xdr:colOff>
      <xdr:row>0</xdr:row>
      <xdr:rowOff>0</xdr:rowOff>
    </xdr:from>
    <xdr:to>
      <xdr:col>6</xdr:col>
      <xdr:colOff>1066800</xdr:colOff>
      <xdr:row>0</xdr:row>
      <xdr:rowOff>0</xdr:rowOff>
    </xdr:to>
    <xdr:sp macro="" textlink="">
      <xdr:nvSpPr>
        <xdr:cNvPr id="29" name="Tekstvak 28">
          <a:extLst>
            <a:ext uri="{FF2B5EF4-FFF2-40B4-BE49-F238E27FC236}">
              <a16:creationId xmlns:a16="http://schemas.microsoft.com/office/drawing/2014/main" id="{B3579520-FE55-401C-A3BA-F25D94A66CCE}"/>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38100</xdr:colOff>
      <xdr:row>10</xdr:row>
      <xdr:rowOff>28575</xdr:rowOff>
    </xdr:from>
    <xdr:to>
      <xdr:col>7</xdr:col>
      <xdr:colOff>38100</xdr:colOff>
      <xdr:row>16</xdr:row>
      <xdr:rowOff>76200</xdr:rowOff>
    </xdr:to>
    <xdr:sp macro="" textlink="">
      <xdr:nvSpPr>
        <xdr:cNvPr id="32" name="Tekstvak 31">
          <a:extLst>
            <a:ext uri="{FF2B5EF4-FFF2-40B4-BE49-F238E27FC236}">
              <a16:creationId xmlns:a16="http://schemas.microsoft.com/office/drawing/2014/main" id="{64A363A5-2F3E-4C8D-8A44-91A69D3AE3B0}"/>
            </a:ext>
          </a:extLst>
        </xdr:cNvPr>
        <xdr:cNvSpPr txBox="1"/>
      </xdr:nvSpPr>
      <xdr:spPr>
        <a:xfrm>
          <a:off x="152400" y="1647825"/>
          <a:ext cx="8296275" cy="1019175"/>
        </a:xfrm>
        <a:prstGeom prst="rect">
          <a:avLst/>
        </a:prstGeom>
        <a:solidFill>
          <a:schemeClr val="lt1"/>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Toelichting:</a:t>
          </a:r>
        </a:p>
        <a:p>
          <a:r>
            <a:rPr lang="nl-NL" sz="1100">
              <a:solidFill>
                <a:schemeClr val="dk1"/>
              </a:solidFill>
              <a:effectLst/>
              <a:latin typeface="+mn-lt"/>
              <a:ea typeface="+mn-ea"/>
              <a:cs typeface="+mn-cs"/>
            </a:rPr>
            <a:t>Voer hier per functiecategorie de verwachte inzet in en kies de juiste kostensoort. Zie hoofdstuk 4.2.1 van het Handboek EFRO voor een toelichting op de loonkosten. U kunt eventueel gebruik maken van het tabblad 'loonkosten' om het uurtarief te berekenen.</a:t>
          </a:r>
          <a:endParaRPr lang="nl-NL">
            <a:effectLst/>
          </a:endParaRPr>
        </a:p>
        <a:p>
          <a:r>
            <a:rPr lang="nl-NL" sz="1100">
              <a:solidFill>
                <a:schemeClr val="dk1"/>
              </a:solidFill>
              <a:effectLst/>
              <a:latin typeface="+mn-lt"/>
              <a:ea typeface="+mn-ea"/>
              <a:cs typeface="+mn-cs"/>
            </a:rPr>
            <a:t>Indien</a:t>
          </a:r>
          <a:r>
            <a:rPr lang="nl-NL" sz="1100" baseline="0">
              <a:solidFill>
                <a:schemeClr val="dk1"/>
              </a:solidFill>
              <a:effectLst/>
              <a:latin typeface="+mn-lt"/>
              <a:ea typeface="+mn-ea"/>
              <a:cs typeface="+mn-cs"/>
            </a:rPr>
            <a:t> u meer regels wilt toevoegen, kunt u deze toevoegen door één hele regel te selecteren. Rechtermuisknop. Kiezen voor "Kopiëren". Rechtermuisknop en kiezen voor "Gekopieerde cellen invoegen"</a:t>
          </a:r>
          <a:endParaRPr lang="nl-NL">
            <a:effectLst/>
          </a:endParaRPr>
        </a:p>
        <a:p>
          <a:endParaRPr lang="nl-NL" sz="1100"/>
        </a:p>
      </xdr:txBody>
    </xdr:sp>
    <xdr:clientData/>
  </xdr:twoCellAnchor>
  <xdr:twoCellAnchor>
    <xdr:from>
      <xdr:col>1</xdr:col>
      <xdr:colOff>28575</xdr:colOff>
      <xdr:row>32</xdr:row>
      <xdr:rowOff>104775</xdr:rowOff>
    </xdr:from>
    <xdr:to>
      <xdr:col>7</xdr:col>
      <xdr:colOff>28575</xdr:colOff>
      <xdr:row>36</xdr:row>
      <xdr:rowOff>85725</xdr:rowOff>
    </xdr:to>
    <xdr:sp macro="" textlink="">
      <xdr:nvSpPr>
        <xdr:cNvPr id="33" name="Tekstvak 32">
          <a:extLst>
            <a:ext uri="{FF2B5EF4-FFF2-40B4-BE49-F238E27FC236}">
              <a16:creationId xmlns:a16="http://schemas.microsoft.com/office/drawing/2014/main" id="{83F2B6F5-770A-4E5B-A8F3-3CA2FA9AC088}"/>
            </a:ext>
          </a:extLst>
        </xdr:cNvPr>
        <xdr:cNvSpPr txBox="1"/>
      </xdr:nvSpPr>
      <xdr:spPr>
        <a:xfrm>
          <a:off x="142875" y="5305425"/>
          <a:ext cx="8296275" cy="62865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eaLnBrk="1" fontAlgn="auto" latinLnBrk="0" hangingPunct="1"/>
          <a:r>
            <a:rPr lang="nl-NL" sz="1100" b="0" i="0" baseline="0">
              <a:effectLst/>
              <a:latin typeface="+mn-lt"/>
              <a:ea typeface="+mn-ea"/>
              <a:cs typeface="+mn-cs"/>
            </a:rPr>
            <a:t>Vul per kostensoort de verwachte kosten in en geef een korte omschrijving van het type kosten. Voor een aantal kostensoorten gelden aanvullende eisen, zie hiervoor het Handboek EFRO. </a:t>
          </a:r>
          <a:r>
            <a:rPr lang="nl-NL" sz="1100">
              <a:effectLst/>
              <a:latin typeface="+mn-lt"/>
              <a:ea typeface="+mn-ea"/>
              <a:cs typeface="+mn-cs"/>
            </a:rPr>
            <a:t>Indien</a:t>
          </a:r>
          <a:r>
            <a:rPr lang="nl-NL" sz="1100" baseline="0">
              <a:effectLst/>
              <a:latin typeface="+mn-lt"/>
              <a:ea typeface="+mn-ea"/>
              <a:cs typeface="+mn-cs"/>
            </a:rPr>
            <a:t> u meer regels wilt toevoegen, kunt u deze via 'rijen invoegen' toevoegen.</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19050</xdr:colOff>
      <xdr:row>67</xdr:row>
      <xdr:rowOff>123825</xdr:rowOff>
    </xdr:from>
    <xdr:to>
      <xdr:col>7</xdr:col>
      <xdr:colOff>19050</xdr:colOff>
      <xdr:row>72</xdr:row>
      <xdr:rowOff>85725</xdr:rowOff>
    </xdr:to>
    <xdr:sp macro="" textlink="">
      <xdr:nvSpPr>
        <xdr:cNvPr id="34" name="Tekstvak 33">
          <a:extLst>
            <a:ext uri="{FF2B5EF4-FFF2-40B4-BE49-F238E27FC236}">
              <a16:creationId xmlns:a16="http://schemas.microsoft.com/office/drawing/2014/main" id="{F481A1BB-D0E0-4B4A-9582-13280D3ECC4D}"/>
            </a:ext>
          </a:extLst>
        </xdr:cNvPr>
        <xdr:cNvSpPr txBox="1"/>
      </xdr:nvSpPr>
      <xdr:spPr>
        <a:xfrm>
          <a:off x="133350" y="11229975"/>
          <a:ext cx="8296275" cy="771525"/>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In de meeste gevallen hoeft er geen rekening gehouden te worden met (toekomstige) opbrengsten uit het project. Wel wordt u verzocht om kort toe te lichten of u, gedurende of na afloop van het project, opbrengsten verwacht.</a:t>
          </a:r>
        </a:p>
      </xdr:txBody>
    </xdr:sp>
    <xdr:clientData/>
  </xdr:twoCellAnchor>
  <xdr:twoCellAnchor>
    <xdr:from>
      <xdr:col>0</xdr:col>
      <xdr:colOff>95250</xdr:colOff>
      <xdr:row>57</xdr:row>
      <xdr:rowOff>66675</xdr:rowOff>
    </xdr:from>
    <xdr:to>
      <xdr:col>6</xdr:col>
      <xdr:colOff>1066800</xdr:colOff>
      <xdr:row>61</xdr:row>
      <xdr:rowOff>104775</xdr:rowOff>
    </xdr:to>
    <xdr:sp macro="" textlink="">
      <xdr:nvSpPr>
        <xdr:cNvPr id="35" name="Tekstvak 34">
          <a:extLst>
            <a:ext uri="{FF2B5EF4-FFF2-40B4-BE49-F238E27FC236}">
              <a16:creationId xmlns:a16="http://schemas.microsoft.com/office/drawing/2014/main" id="{281FE0F2-5BDB-48C1-83AC-276AD83DEEA2}"/>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19050</xdr:colOff>
      <xdr:row>78</xdr:row>
      <xdr:rowOff>95249</xdr:rowOff>
    </xdr:from>
    <xdr:to>
      <xdr:col>7</xdr:col>
      <xdr:colOff>19050</xdr:colOff>
      <xdr:row>84</xdr:row>
      <xdr:rowOff>142874</xdr:rowOff>
    </xdr:to>
    <xdr:sp macro="" textlink="">
      <xdr:nvSpPr>
        <xdr:cNvPr id="36" name="Tekstvak 35">
          <a:extLst>
            <a:ext uri="{FF2B5EF4-FFF2-40B4-BE49-F238E27FC236}">
              <a16:creationId xmlns:a16="http://schemas.microsoft.com/office/drawing/2014/main" id="{BD19C8C7-4A69-4F86-9922-1D4F8AC3B305}"/>
            </a:ext>
          </a:extLst>
        </xdr:cNvPr>
        <xdr:cNvSpPr txBox="1"/>
      </xdr:nvSpPr>
      <xdr:spPr>
        <a:xfrm>
          <a:off x="133350" y="12982574"/>
          <a:ext cx="8296275" cy="1019175"/>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hier de financiering per projectpartner aan te geven. Indien er sprake is van externe financiers dan wordt u verzocht deze te specificeren naar financier. </a:t>
          </a:r>
          <a:br>
            <a:rPr kumimoji="0" lang="nl-NL" sz="1100" b="0" i="0" u="none" strike="noStrike" kern="0" cap="none" spc="0" normalizeH="0" baseline="0" noProof="0">
              <a:ln>
                <a:noFill/>
              </a:ln>
              <a:solidFill>
                <a:sysClr val="windowText" lastClr="000000"/>
              </a:solidFill>
              <a:effectLst/>
              <a:uLnTx/>
              <a:uFillTx/>
              <a:latin typeface="+mn-lt"/>
              <a:ea typeface="+mn-ea"/>
              <a:cs typeface="+mn-cs"/>
            </a:rPr>
          </a:br>
          <a:r>
            <a:rPr kumimoji="0" lang="nl-NL" sz="1100" b="0" i="0" u="none" strike="noStrike" kern="0" cap="none" spc="0" normalizeH="0" baseline="0" noProof="0">
              <a:ln>
                <a:noFill/>
              </a:ln>
              <a:solidFill>
                <a:sysClr val="windowText" lastClr="000000"/>
              </a:solidFill>
              <a:effectLst/>
              <a:uLnTx/>
              <a:uFillTx/>
              <a:latin typeface="+mn-lt"/>
              <a:ea typeface="+mn-ea"/>
              <a:cs typeface="+mn-cs"/>
            </a:rPr>
            <a:t>Let op: Voor deze financiers moet ook de cofinancieringsverklaring of aanvraag voor cofinanciering worden bijgesloten bij uw subsidieaanvraag.</a:t>
          </a:r>
        </a:p>
      </xdr:txBody>
    </xdr:sp>
    <xdr:clientData/>
  </xdr:twoCellAnchor>
  <xdr:twoCellAnchor>
    <xdr:from>
      <xdr:col>1</xdr:col>
      <xdr:colOff>19050</xdr:colOff>
      <xdr:row>97</xdr:row>
      <xdr:rowOff>66675</xdr:rowOff>
    </xdr:from>
    <xdr:to>
      <xdr:col>7</xdr:col>
      <xdr:colOff>19050</xdr:colOff>
      <xdr:row>102</xdr:row>
      <xdr:rowOff>66676</xdr:rowOff>
    </xdr:to>
    <xdr:sp macro="" textlink="">
      <xdr:nvSpPr>
        <xdr:cNvPr id="37" name="Tekstvak 36">
          <a:extLst>
            <a:ext uri="{FF2B5EF4-FFF2-40B4-BE49-F238E27FC236}">
              <a16:creationId xmlns:a16="http://schemas.microsoft.com/office/drawing/2014/main" id="{50C4ED26-2EB3-48AF-A1B7-67C09A777502}"/>
            </a:ext>
          </a:extLst>
        </xdr:cNvPr>
        <xdr:cNvSpPr txBox="1"/>
      </xdr:nvSpPr>
      <xdr:spPr>
        <a:xfrm>
          <a:off x="133350" y="16230600"/>
          <a:ext cx="8296275" cy="809626"/>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In onderstaande tabel worden een aantal logische controles uitgevoerd. Let erop dat alle punten op akkoord moeten staan. Indien dit niet het geval is dient u de invoer aan te passen.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95250</xdr:colOff>
      <xdr:row>0</xdr:row>
      <xdr:rowOff>0</xdr:rowOff>
    </xdr:from>
    <xdr:to>
      <xdr:col>6</xdr:col>
      <xdr:colOff>1066800</xdr:colOff>
      <xdr:row>0</xdr:row>
      <xdr:rowOff>0</xdr:rowOff>
    </xdr:to>
    <xdr:sp macro="" textlink="">
      <xdr:nvSpPr>
        <xdr:cNvPr id="5" name="Tekstvak 4">
          <a:extLst>
            <a:ext uri="{FF2B5EF4-FFF2-40B4-BE49-F238E27FC236}">
              <a16:creationId xmlns:a16="http://schemas.microsoft.com/office/drawing/2014/main" id="{5B0EECD0-ABEC-4036-BEC7-4FDBDEC1C013}"/>
            </a:ext>
          </a:extLst>
        </xdr:cNvPr>
        <xdr:cNvSpPr txBox="1"/>
      </xdr:nvSpPr>
      <xdr:spPr>
        <a:xfrm>
          <a:off x="95250" y="969645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0</xdr:col>
      <xdr:colOff>95250</xdr:colOff>
      <xdr:row>0</xdr:row>
      <xdr:rowOff>0</xdr:rowOff>
    </xdr:from>
    <xdr:to>
      <xdr:col>6</xdr:col>
      <xdr:colOff>1066800</xdr:colOff>
      <xdr:row>0</xdr:row>
      <xdr:rowOff>0</xdr:rowOff>
    </xdr:to>
    <xdr:sp macro="" textlink="">
      <xdr:nvSpPr>
        <xdr:cNvPr id="11" name="Tekstvak 10">
          <a:extLst>
            <a:ext uri="{FF2B5EF4-FFF2-40B4-BE49-F238E27FC236}">
              <a16:creationId xmlns:a16="http://schemas.microsoft.com/office/drawing/2014/main" id="{F6DA3BE8-7D67-4B94-BED5-66FC8AE1009E}"/>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0</xdr:col>
      <xdr:colOff>95250</xdr:colOff>
      <xdr:row>0</xdr:row>
      <xdr:rowOff>0</xdr:rowOff>
    </xdr:from>
    <xdr:to>
      <xdr:col>6</xdr:col>
      <xdr:colOff>1066800</xdr:colOff>
      <xdr:row>0</xdr:row>
      <xdr:rowOff>0</xdr:rowOff>
    </xdr:to>
    <xdr:sp macro="" textlink="">
      <xdr:nvSpPr>
        <xdr:cNvPr id="17" name="Tekstvak 16">
          <a:extLst>
            <a:ext uri="{FF2B5EF4-FFF2-40B4-BE49-F238E27FC236}">
              <a16:creationId xmlns:a16="http://schemas.microsoft.com/office/drawing/2014/main" id="{390EC1F2-26A2-4FE1-9150-AF617191C3B2}"/>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0</xdr:col>
      <xdr:colOff>95250</xdr:colOff>
      <xdr:row>0</xdr:row>
      <xdr:rowOff>0</xdr:rowOff>
    </xdr:from>
    <xdr:to>
      <xdr:col>6</xdr:col>
      <xdr:colOff>1066800</xdr:colOff>
      <xdr:row>0</xdr:row>
      <xdr:rowOff>0</xdr:rowOff>
    </xdr:to>
    <xdr:sp macro="" textlink="">
      <xdr:nvSpPr>
        <xdr:cNvPr id="23" name="Tekstvak 22">
          <a:extLst>
            <a:ext uri="{FF2B5EF4-FFF2-40B4-BE49-F238E27FC236}">
              <a16:creationId xmlns:a16="http://schemas.microsoft.com/office/drawing/2014/main" id="{2AF15A8C-7489-45D3-AB5E-D4F42A983E37}"/>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38100</xdr:colOff>
      <xdr:row>10</xdr:row>
      <xdr:rowOff>19051</xdr:rowOff>
    </xdr:from>
    <xdr:to>
      <xdr:col>7</xdr:col>
      <xdr:colOff>38100</xdr:colOff>
      <xdr:row>16</xdr:row>
      <xdr:rowOff>76201</xdr:rowOff>
    </xdr:to>
    <xdr:sp macro="" textlink="">
      <xdr:nvSpPr>
        <xdr:cNvPr id="26" name="Tekstvak 25">
          <a:extLst>
            <a:ext uri="{FF2B5EF4-FFF2-40B4-BE49-F238E27FC236}">
              <a16:creationId xmlns:a16="http://schemas.microsoft.com/office/drawing/2014/main" id="{3D8E1F88-89DA-4E96-9EC2-AD98C7D862F8}"/>
            </a:ext>
          </a:extLst>
        </xdr:cNvPr>
        <xdr:cNvSpPr txBox="1"/>
      </xdr:nvSpPr>
      <xdr:spPr>
        <a:xfrm>
          <a:off x="152400" y="1638301"/>
          <a:ext cx="8296275" cy="1028700"/>
        </a:xfrm>
        <a:prstGeom prst="rect">
          <a:avLst/>
        </a:prstGeom>
        <a:solidFill>
          <a:schemeClr val="lt1"/>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Toelichting:</a:t>
          </a:r>
        </a:p>
        <a:p>
          <a:r>
            <a:rPr lang="nl-NL" sz="1100">
              <a:solidFill>
                <a:schemeClr val="dk1"/>
              </a:solidFill>
              <a:effectLst/>
              <a:latin typeface="+mn-lt"/>
              <a:ea typeface="+mn-ea"/>
              <a:cs typeface="+mn-cs"/>
            </a:rPr>
            <a:t>Voer hier per functiecategorie de verwachte inzet in en kies de juiste kostensoort. Zie hoofdstuk 4.2.1 van het Handboek EFRO voor een toelichting op de loonkosten. U kunt eventueel gebruik maken van het tabblad 'loonkosten' om het uurtarief te berekenen.</a:t>
          </a:r>
          <a:endParaRPr lang="nl-NL">
            <a:effectLst/>
          </a:endParaRPr>
        </a:p>
        <a:p>
          <a:r>
            <a:rPr lang="nl-NL" sz="1100">
              <a:solidFill>
                <a:schemeClr val="dk1"/>
              </a:solidFill>
              <a:effectLst/>
              <a:latin typeface="+mn-lt"/>
              <a:ea typeface="+mn-ea"/>
              <a:cs typeface="+mn-cs"/>
            </a:rPr>
            <a:t>Indien</a:t>
          </a:r>
          <a:r>
            <a:rPr lang="nl-NL" sz="1100" baseline="0">
              <a:solidFill>
                <a:schemeClr val="dk1"/>
              </a:solidFill>
              <a:effectLst/>
              <a:latin typeface="+mn-lt"/>
              <a:ea typeface="+mn-ea"/>
              <a:cs typeface="+mn-cs"/>
            </a:rPr>
            <a:t> u meer regels wilt toevoegen, kunt u deze toevoegen door één hele regel te selecteren. Rechtermuisknop. Kiezen voor "Kopiëren". Rechtermuisknop en kiezen voor "Gekopieerde cellen invoegen"</a:t>
          </a:r>
        </a:p>
        <a:p>
          <a:endParaRPr lang="nl-NL">
            <a:effectLst/>
          </a:endParaRPr>
        </a:p>
        <a:p>
          <a:endParaRPr lang="nl-NL" sz="1100"/>
        </a:p>
      </xdr:txBody>
    </xdr:sp>
    <xdr:clientData/>
  </xdr:twoCellAnchor>
  <xdr:twoCellAnchor>
    <xdr:from>
      <xdr:col>1</xdr:col>
      <xdr:colOff>28575</xdr:colOff>
      <xdr:row>32</xdr:row>
      <xdr:rowOff>104775</xdr:rowOff>
    </xdr:from>
    <xdr:to>
      <xdr:col>7</xdr:col>
      <xdr:colOff>28575</xdr:colOff>
      <xdr:row>36</xdr:row>
      <xdr:rowOff>85725</xdr:rowOff>
    </xdr:to>
    <xdr:sp macro="" textlink="">
      <xdr:nvSpPr>
        <xdr:cNvPr id="27" name="Tekstvak 26">
          <a:extLst>
            <a:ext uri="{FF2B5EF4-FFF2-40B4-BE49-F238E27FC236}">
              <a16:creationId xmlns:a16="http://schemas.microsoft.com/office/drawing/2014/main" id="{31523428-039C-4E15-99DC-1AABBD7D815A}"/>
            </a:ext>
          </a:extLst>
        </xdr:cNvPr>
        <xdr:cNvSpPr txBox="1"/>
      </xdr:nvSpPr>
      <xdr:spPr>
        <a:xfrm>
          <a:off x="142875" y="5305425"/>
          <a:ext cx="8296275" cy="62865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eaLnBrk="1" fontAlgn="auto" latinLnBrk="0" hangingPunct="1"/>
          <a:r>
            <a:rPr lang="nl-NL" sz="1100" b="0" i="0" baseline="0">
              <a:effectLst/>
              <a:latin typeface="+mn-lt"/>
              <a:ea typeface="+mn-ea"/>
              <a:cs typeface="+mn-cs"/>
            </a:rPr>
            <a:t>Vul per kostensoort de verwachte kosten in en geef een korte omschrijving van het type kosten. Voor een aantal kostensoorten gelden aanvullende eisen, zie hiervoor het Handboek EFRO. </a:t>
          </a:r>
          <a:r>
            <a:rPr lang="nl-NL" sz="1100">
              <a:effectLst/>
              <a:latin typeface="+mn-lt"/>
              <a:ea typeface="+mn-ea"/>
              <a:cs typeface="+mn-cs"/>
            </a:rPr>
            <a:t>Indien</a:t>
          </a:r>
          <a:r>
            <a:rPr lang="nl-NL" sz="1100" baseline="0">
              <a:effectLst/>
              <a:latin typeface="+mn-lt"/>
              <a:ea typeface="+mn-ea"/>
              <a:cs typeface="+mn-cs"/>
            </a:rPr>
            <a:t> u meer regels wilt toevoegen, kunt u deze via 'rijen invoegen' toevoegen.</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19050</xdr:colOff>
      <xdr:row>67</xdr:row>
      <xdr:rowOff>123825</xdr:rowOff>
    </xdr:from>
    <xdr:to>
      <xdr:col>7</xdr:col>
      <xdr:colOff>19050</xdr:colOff>
      <xdr:row>72</xdr:row>
      <xdr:rowOff>85725</xdr:rowOff>
    </xdr:to>
    <xdr:sp macro="" textlink="">
      <xdr:nvSpPr>
        <xdr:cNvPr id="28" name="Tekstvak 27">
          <a:extLst>
            <a:ext uri="{FF2B5EF4-FFF2-40B4-BE49-F238E27FC236}">
              <a16:creationId xmlns:a16="http://schemas.microsoft.com/office/drawing/2014/main" id="{099DDE05-9179-4E9F-B70A-E3C758B7771F}"/>
            </a:ext>
          </a:extLst>
        </xdr:cNvPr>
        <xdr:cNvSpPr txBox="1"/>
      </xdr:nvSpPr>
      <xdr:spPr>
        <a:xfrm>
          <a:off x="133350" y="11229975"/>
          <a:ext cx="8296275" cy="771525"/>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In de meeste gevallen hoeft er geen rekening gehouden te worden met (toekomstige) opbrengsten uit het project. Wel wordt u verzocht om kort toe te lichten of u, gedurende of na afloop van het project, opbrengsten verwacht.</a:t>
          </a:r>
        </a:p>
      </xdr:txBody>
    </xdr:sp>
    <xdr:clientData/>
  </xdr:twoCellAnchor>
  <xdr:twoCellAnchor>
    <xdr:from>
      <xdr:col>0</xdr:col>
      <xdr:colOff>95250</xdr:colOff>
      <xdr:row>57</xdr:row>
      <xdr:rowOff>66675</xdr:rowOff>
    </xdr:from>
    <xdr:to>
      <xdr:col>6</xdr:col>
      <xdr:colOff>1066800</xdr:colOff>
      <xdr:row>61</xdr:row>
      <xdr:rowOff>104775</xdr:rowOff>
    </xdr:to>
    <xdr:sp macro="" textlink="">
      <xdr:nvSpPr>
        <xdr:cNvPr id="29" name="Tekstvak 28">
          <a:extLst>
            <a:ext uri="{FF2B5EF4-FFF2-40B4-BE49-F238E27FC236}">
              <a16:creationId xmlns:a16="http://schemas.microsoft.com/office/drawing/2014/main" id="{544D497F-8C33-41B7-8C3C-AE476B250BF6}"/>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19050</xdr:colOff>
      <xdr:row>78</xdr:row>
      <xdr:rowOff>95249</xdr:rowOff>
    </xdr:from>
    <xdr:to>
      <xdr:col>7</xdr:col>
      <xdr:colOff>19050</xdr:colOff>
      <xdr:row>84</xdr:row>
      <xdr:rowOff>142874</xdr:rowOff>
    </xdr:to>
    <xdr:sp macro="" textlink="">
      <xdr:nvSpPr>
        <xdr:cNvPr id="30" name="Tekstvak 29">
          <a:extLst>
            <a:ext uri="{FF2B5EF4-FFF2-40B4-BE49-F238E27FC236}">
              <a16:creationId xmlns:a16="http://schemas.microsoft.com/office/drawing/2014/main" id="{50EEF49A-2AF7-4FBF-A08E-46507B9CED7E}"/>
            </a:ext>
          </a:extLst>
        </xdr:cNvPr>
        <xdr:cNvSpPr txBox="1"/>
      </xdr:nvSpPr>
      <xdr:spPr>
        <a:xfrm>
          <a:off x="133350" y="12982574"/>
          <a:ext cx="8296275" cy="1019175"/>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hier de financiering per projectpartner aan te geven. Indien er sprake is van externe financiers dan wordt u verzocht deze te specificeren naar financier. </a:t>
          </a:r>
          <a:br>
            <a:rPr kumimoji="0" lang="nl-NL" sz="1100" b="0" i="0" u="none" strike="noStrike" kern="0" cap="none" spc="0" normalizeH="0" baseline="0" noProof="0">
              <a:ln>
                <a:noFill/>
              </a:ln>
              <a:solidFill>
                <a:sysClr val="windowText" lastClr="000000"/>
              </a:solidFill>
              <a:effectLst/>
              <a:uLnTx/>
              <a:uFillTx/>
              <a:latin typeface="+mn-lt"/>
              <a:ea typeface="+mn-ea"/>
              <a:cs typeface="+mn-cs"/>
            </a:rPr>
          </a:br>
          <a:r>
            <a:rPr kumimoji="0" lang="nl-NL" sz="1100" b="0" i="0" u="none" strike="noStrike" kern="0" cap="none" spc="0" normalizeH="0" baseline="0" noProof="0">
              <a:ln>
                <a:noFill/>
              </a:ln>
              <a:solidFill>
                <a:sysClr val="windowText" lastClr="000000"/>
              </a:solidFill>
              <a:effectLst/>
              <a:uLnTx/>
              <a:uFillTx/>
              <a:latin typeface="+mn-lt"/>
              <a:ea typeface="+mn-ea"/>
              <a:cs typeface="+mn-cs"/>
            </a:rPr>
            <a:t>Let op: Voor deze financiers moet ook de cofinancieringsverklaring of aanvraag voor cofinanciering worden bijgesloten bij uw subsidieaanvraag.</a:t>
          </a:r>
        </a:p>
      </xdr:txBody>
    </xdr:sp>
    <xdr:clientData/>
  </xdr:twoCellAnchor>
  <xdr:twoCellAnchor>
    <xdr:from>
      <xdr:col>1</xdr:col>
      <xdr:colOff>19050</xdr:colOff>
      <xdr:row>97</xdr:row>
      <xdr:rowOff>66675</xdr:rowOff>
    </xdr:from>
    <xdr:to>
      <xdr:col>7</xdr:col>
      <xdr:colOff>19050</xdr:colOff>
      <xdr:row>102</xdr:row>
      <xdr:rowOff>66676</xdr:rowOff>
    </xdr:to>
    <xdr:sp macro="" textlink="">
      <xdr:nvSpPr>
        <xdr:cNvPr id="31" name="Tekstvak 30">
          <a:extLst>
            <a:ext uri="{FF2B5EF4-FFF2-40B4-BE49-F238E27FC236}">
              <a16:creationId xmlns:a16="http://schemas.microsoft.com/office/drawing/2014/main" id="{220AE8BD-4E3A-4F9E-BEEA-13AFE94F5C0F}"/>
            </a:ext>
          </a:extLst>
        </xdr:cNvPr>
        <xdr:cNvSpPr txBox="1"/>
      </xdr:nvSpPr>
      <xdr:spPr>
        <a:xfrm>
          <a:off x="133350" y="16230600"/>
          <a:ext cx="8296275" cy="809626"/>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In onderstaande tabel worden een aantal logische controles uitgevoerd. Let erop dat alle punten op akkoord moeten staan. Indien dit niet het geval is dient u de invoer aan te passen.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95250</xdr:colOff>
      <xdr:row>0</xdr:row>
      <xdr:rowOff>0</xdr:rowOff>
    </xdr:from>
    <xdr:to>
      <xdr:col>6</xdr:col>
      <xdr:colOff>1066800</xdr:colOff>
      <xdr:row>0</xdr:row>
      <xdr:rowOff>0</xdr:rowOff>
    </xdr:to>
    <xdr:sp macro="" textlink="">
      <xdr:nvSpPr>
        <xdr:cNvPr id="5" name="Tekstvak 4">
          <a:extLst>
            <a:ext uri="{FF2B5EF4-FFF2-40B4-BE49-F238E27FC236}">
              <a16:creationId xmlns:a16="http://schemas.microsoft.com/office/drawing/2014/main" id="{53BF1E0E-5162-40FE-A8B6-1621420104E5}"/>
            </a:ext>
          </a:extLst>
        </xdr:cNvPr>
        <xdr:cNvSpPr txBox="1"/>
      </xdr:nvSpPr>
      <xdr:spPr>
        <a:xfrm>
          <a:off x="95250" y="969645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0</xdr:col>
      <xdr:colOff>95250</xdr:colOff>
      <xdr:row>0</xdr:row>
      <xdr:rowOff>0</xdr:rowOff>
    </xdr:from>
    <xdr:to>
      <xdr:col>6</xdr:col>
      <xdr:colOff>1066800</xdr:colOff>
      <xdr:row>0</xdr:row>
      <xdr:rowOff>0</xdr:rowOff>
    </xdr:to>
    <xdr:sp macro="" textlink="">
      <xdr:nvSpPr>
        <xdr:cNvPr id="11" name="Tekstvak 10">
          <a:extLst>
            <a:ext uri="{FF2B5EF4-FFF2-40B4-BE49-F238E27FC236}">
              <a16:creationId xmlns:a16="http://schemas.microsoft.com/office/drawing/2014/main" id="{E0B7BE5B-E3BE-434E-A2D6-8A7DCB76B6E4}"/>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38100</xdr:colOff>
      <xdr:row>10</xdr:row>
      <xdr:rowOff>19051</xdr:rowOff>
    </xdr:from>
    <xdr:to>
      <xdr:col>7</xdr:col>
      <xdr:colOff>38100</xdr:colOff>
      <xdr:row>16</xdr:row>
      <xdr:rowOff>76201</xdr:rowOff>
    </xdr:to>
    <xdr:sp macro="" textlink="">
      <xdr:nvSpPr>
        <xdr:cNvPr id="14" name="Tekstvak 13">
          <a:extLst>
            <a:ext uri="{FF2B5EF4-FFF2-40B4-BE49-F238E27FC236}">
              <a16:creationId xmlns:a16="http://schemas.microsoft.com/office/drawing/2014/main" id="{B45BE50A-FE78-42B3-B627-96B13273ED4D}"/>
            </a:ext>
          </a:extLst>
        </xdr:cNvPr>
        <xdr:cNvSpPr txBox="1"/>
      </xdr:nvSpPr>
      <xdr:spPr>
        <a:xfrm>
          <a:off x="152400" y="1638301"/>
          <a:ext cx="8296275" cy="1028700"/>
        </a:xfrm>
        <a:prstGeom prst="rect">
          <a:avLst/>
        </a:prstGeom>
        <a:solidFill>
          <a:schemeClr val="lt1"/>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Toelichting:</a:t>
          </a:r>
        </a:p>
        <a:p>
          <a:r>
            <a:rPr lang="nl-NL" sz="1100">
              <a:solidFill>
                <a:schemeClr val="dk1"/>
              </a:solidFill>
              <a:effectLst/>
              <a:latin typeface="+mn-lt"/>
              <a:ea typeface="+mn-ea"/>
              <a:cs typeface="+mn-cs"/>
            </a:rPr>
            <a:t>Voer hier per functiecategorie de verwachte inzet in en kies de juiste kostensoort. Zie hoofdstuk 4.2.1 van het Handboek EFRO voor een toelichting op de loonkosten. U kunt eventueel gebruik maken van het tabblad 'loonkosten' om het uurtarief te berekenen.</a:t>
          </a:r>
          <a:endParaRPr lang="nl-NL">
            <a:effectLst/>
          </a:endParaRPr>
        </a:p>
        <a:p>
          <a:r>
            <a:rPr lang="nl-NL" sz="1100">
              <a:solidFill>
                <a:schemeClr val="dk1"/>
              </a:solidFill>
              <a:effectLst/>
              <a:latin typeface="+mn-lt"/>
              <a:ea typeface="+mn-ea"/>
              <a:cs typeface="+mn-cs"/>
            </a:rPr>
            <a:t>Indien</a:t>
          </a:r>
          <a:r>
            <a:rPr lang="nl-NL" sz="1100" baseline="0">
              <a:solidFill>
                <a:schemeClr val="dk1"/>
              </a:solidFill>
              <a:effectLst/>
              <a:latin typeface="+mn-lt"/>
              <a:ea typeface="+mn-ea"/>
              <a:cs typeface="+mn-cs"/>
            </a:rPr>
            <a:t> u meer regels wilt toevoegen, kunt u deze toevoegen door één hele regel te selecteren. Rechtermuisknop. Kiezen voor "Kopiëren". Rechtermuisknop en kiezen voor "Gekopieerde cellen invoegen"</a:t>
          </a:r>
          <a:endParaRPr lang="nl-NL">
            <a:effectLst/>
          </a:endParaRPr>
        </a:p>
        <a:p>
          <a:endParaRPr lang="nl-NL" sz="1100"/>
        </a:p>
      </xdr:txBody>
    </xdr:sp>
    <xdr:clientData/>
  </xdr:twoCellAnchor>
  <xdr:twoCellAnchor>
    <xdr:from>
      <xdr:col>1</xdr:col>
      <xdr:colOff>28575</xdr:colOff>
      <xdr:row>32</xdr:row>
      <xdr:rowOff>104775</xdr:rowOff>
    </xdr:from>
    <xdr:to>
      <xdr:col>7</xdr:col>
      <xdr:colOff>28575</xdr:colOff>
      <xdr:row>36</xdr:row>
      <xdr:rowOff>85725</xdr:rowOff>
    </xdr:to>
    <xdr:sp macro="" textlink="">
      <xdr:nvSpPr>
        <xdr:cNvPr id="15" name="Tekstvak 14">
          <a:extLst>
            <a:ext uri="{FF2B5EF4-FFF2-40B4-BE49-F238E27FC236}">
              <a16:creationId xmlns:a16="http://schemas.microsoft.com/office/drawing/2014/main" id="{52A395B5-E416-4301-8668-3FAC315117A8}"/>
            </a:ext>
          </a:extLst>
        </xdr:cNvPr>
        <xdr:cNvSpPr txBox="1"/>
      </xdr:nvSpPr>
      <xdr:spPr>
        <a:xfrm>
          <a:off x="142875" y="5305425"/>
          <a:ext cx="8296275" cy="62865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eaLnBrk="1" fontAlgn="auto" latinLnBrk="0" hangingPunct="1"/>
          <a:r>
            <a:rPr lang="nl-NL" sz="1100" b="0" i="0" baseline="0">
              <a:effectLst/>
              <a:latin typeface="+mn-lt"/>
              <a:ea typeface="+mn-ea"/>
              <a:cs typeface="+mn-cs"/>
            </a:rPr>
            <a:t>Vul per kostensoort de verwachte kosten in en geef een korte omschrijving van het type kosten. Voor een aantal kostensoorten gelden aanvullende eisen, zie hiervoor het Handboek EFRO. </a:t>
          </a:r>
          <a:r>
            <a:rPr lang="nl-NL" sz="1100">
              <a:effectLst/>
              <a:latin typeface="+mn-lt"/>
              <a:ea typeface="+mn-ea"/>
              <a:cs typeface="+mn-cs"/>
            </a:rPr>
            <a:t>Indien</a:t>
          </a:r>
          <a:r>
            <a:rPr lang="nl-NL" sz="1100" baseline="0">
              <a:effectLst/>
              <a:latin typeface="+mn-lt"/>
              <a:ea typeface="+mn-ea"/>
              <a:cs typeface="+mn-cs"/>
            </a:rPr>
            <a:t> u meer regels wilt toevoegen, kunt u deze via 'rijen invoegen' toevoegen.</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19050</xdr:colOff>
      <xdr:row>67</xdr:row>
      <xdr:rowOff>123825</xdr:rowOff>
    </xdr:from>
    <xdr:to>
      <xdr:col>7</xdr:col>
      <xdr:colOff>19050</xdr:colOff>
      <xdr:row>72</xdr:row>
      <xdr:rowOff>85725</xdr:rowOff>
    </xdr:to>
    <xdr:sp macro="" textlink="">
      <xdr:nvSpPr>
        <xdr:cNvPr id="16" name="Tekstvak 15">
          <a:extLst>
            <a:ext uri="{FF2B5EF4-FFF2-40B4-BE49-F238E27FC236}">
              <a16:creationId xmlns:a16="http://schemas.microsoft.com/office/drawing/2014/main" id="{7252757D-A9B1-4B90-821A-F7A6F75BFB3C}"/>
            </a:ext>
          </a:extLst>
        </xdr:cNvPr>
        <xdr:cNvSpPr txBox="1"/>
      </xdr:nvSpPr>
      <xdr:spPr>
        <a:xfrm>
          <a:off x="133350" y="11229975"/>
          <a:ext cx="8296275" cy="771525"/>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In de meeste gevallen hoeft er geen rekening gehouden te worden met (toekomstige) opbrengsten uit het project. Wel wordt u verzocht om kort toe te lichten of u, gedurende of na afloop van het project, opbrengsten verwacht.</a:t>
          </a:r>
        </a:p>
      </xdr:txBody>
    </xdr:sp>
    <xdr:clientData/>
  </xdr:twoCellAnchor>
  <xdr:twoCellAnchor>
    <xdr:from>
      <xdr:col>0</xdr:col>
      <xdr:colOff>95250</xdr:colOff>
      <xdr:row>57</xdr:row>
      <xdr:rowOff>66675</xdr:rowOff>
    </xdr:from>
    <xdr:to>
      <xdr:col>6</xdr:col>
      <xdr:colOff>1066800</xdr:colOff>
      <xdr:row>61</xdr:row>
      <xdr:rowOff>104775</xdr:rowOff>
    </xdr:to>
    <xdr:sp macro="" textlink="">
      <xdr:nvSpPr>
        <xdr:cNvPr id="17" name="Tekstvak 16">
          <a:extLst>
            <a:ext uri="{FF2B5EF4-FFF2-40B4-BE49-F238E27FC236}">
              <a16:creationId xmlns:a16="http://schemas.microsoft.com/office/drawing/2014/main" id="{F639B3B3-916B-414A-89C8-A0C29D0B7961}"/>
            </a:ext>
          </a:extLst>
        </xdr:cNvPr>
        <xdr:cNvSpPr txBox="1"/>
      </xdr:nvSpPr>
      <xdr:spPr>
        <a:xfrm>
          <a:off x="95250" y="9372600"/>
          <a:ext cx="8296275" cy="685800"/>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een globale inschatting van de totale subsidiabele kosten per uitvoeringsjaar aan te geven. Deze inschatting heeft geen  invloed op de uiteindelijke subsidietoekenning en/of betaling.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19050</xdr:colOff>
      <xdr:row>78</xdr:row>
      <xdr:rowOff>95249</xdr:rowOff>
    </xdr:from>
    <xdr:to>
      <xdr:col>7</xdr:col>
      <xdr:colOff>19050</xdr:colOff>
      <xdr:row>84</xdr:row>
      <xdr:rowOff>142874</xdr:rowOff>
    </xdr:to>
    <xdr:sp macro="" textlink="">
      <xdr:nvSpPr>
        <xdr:cNvPr id="18" name="Tekstvak 17">
          <a:extLst>
            <a:ext uri="{FF2B5EF4-FFF2-40B4-BE49-F238E27FC236}">
              <a16:creationId xmlns:a16="http://schemas.microsoft.com/office/drawing/2014/main" id="{67A4DF2E-A839-4847-9F87-56F092A97F2F}"/>
            </a:ext>
          </a:extLst>
        </xdr:cNvPr>
        <xdr:cNvSpPr txBox="1"/>
      </xdr:nvSpPr>
      <xdr:spPr>
        <a:xfrm>
          <a:off x="133350" y="12982574"/>
          <a:ext cx="8296275" cy="1019175"/>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U wordt verzocht hier de financiering per projectpartner aan te geven. Indien er sprake is van externe financiers dan wordt u verzocht deze te specificeren naar financier. </a:t>
          </a:r>
          <a:br>
            <a:rPr kumimoji="0" lang="nl-NL" sz="1100" b="0" i="0" u="none" strike="noStrike" kern="0" cap="none" spc="0" normalizeH="0" baseline="0" noProof="0">
              <a:ln>
                <a:noFill/>
              </a:ln>
              <a:solidFill>
                <a:sysClr val="windowText" lastClr="000000"/>
              </a:solidFill>
              <a:effectLst/>
              <a:uLnTx/>
              <a:uFillTx/>
              <a:latin typeface="+mn-lt"/>
              <a:ea typeface="+mn-ea"/>
              <a:cs typeface="+mn-cs"/>
            </a:rPr>
          </a:br>
          <a:r>
            <a:rPr kumimoji="0" lang="nl-NL" sz="1100" b="0" i="0" u="none" strike="noStrike" kern="0" cap="none" spc="0" normalizeH="0" baseline="0" noProof="0">
              <a:ln>
                <a:noFill/>
              </a:ln>
              <a:solidFill>
                <a:sysClr val="windowText" lastClr="000000"/>
              </a:solidFill>
              <a:effectLst/>
              <a:uLnTx/>
              <a:uFillTx/>
              <a:latin typeface="+mn-lt"/>
              <a:ea typeface="+mn-ea"/>
              <a:cs typeface="+mn-cs"/>
            </a:rPr>
            <a:t>Let op: Voor deze financiers moet ook de cofinancieringsverklaring of aanvraag voor cofinanciering worden bijgesloten bij uw subsidieaanvraag.</a:t>
          </a:r>
        </a:p>
      </xdr:txBody>
    </xdr:sp>
    <xdr:clientData/>
  </xdr:twoCellAnchor>
  <xdr:twoCellAnchor>
    <xdr:from>
      <xdr:col>1</xdr:col>
      <xdr:colOff>19050</xdr:colOff>
      <xdr:row>97</xdr:row>
      <xdr:rowOff>66675</xdr:rowOff>
    </xdr:from>
    <xdr:to>
      <xdr:col>7</xdr:col>
      <xdr:colOff>19050</xdr:colOff>
      <xdr:row>102</xdr:row>
      <xdr:rowOff>66676</xdr:rowOff>
    </xdr:to>
    <xdr:sp macro="" textlink="">
      <xdr:nvSpPr>
        <xdr:cNvPr id="19" name="Tekstvak 18">
          <a:extLst>
            <a:ext uri="{FF2B5EF4-FFF2-40B4-BE49-F238E27FC236}">
              <a16:creationId xmlns:a16="http://schemas.microsoft.com/office/drawing/2014/main" id="{2566AAF8-C51F-462E-95C2-03FDE902E750}"/>
            </a:ext>
          </a:extLst>
        </xdr:cNvPr>
        <xdr:cNvSpPr txBox="1"/>
      </xdr:nvSpPr>
      <xdr:spPr>
        <a:xfrm>
          <a:off x="133350" y="16230600"/>
          <a:ext cx="8296275" cy="809626"/>
        </a:xfrm>
        <a:prstGeom prst="rect">
          <a:avLst/>
        </a:prstGeom>
        <a:solidFill>
          <a:sysClr val="window" lastClr="FFFFFF"/>
        </a:solidFill>
        <a:ln w="15875" cmpd="sng">
          <a:solidFill>
            <a:srgbClr val="1F497D">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panose="020F0502020204030204"/>
              <a:ea typeface="+mn-ea"/>
              <a:cs typeface="+mn-cs"/>
            </a:rPr>
            <a:t>Toelichting: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mn-lt"/>
              <a:ea typeface="+mn-ea"/>
              <a:cs typeface="+mn-cs"/>
            </a:rPr>
            <a:t>In onderstaande tabel worden een aantal logische controles uitgevoerd. Let erop dat alle punten op akkoord moeten staan. Indien dit niet het geval is dient u de invoer aan te passen.</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Overzichtwerkpakketten" displayName="Overzichtwerkpakketten" ref="B11:D21" totalsRowShown="0" headerRowDxfId="290" dataDxfId="288" headerRowBorderDxfId="289" tableBorderDxfId="287">
  <tableColumns count="3">
    <tableColumn id="1" xr3:uid="{00000000-0010-0000-0000-000001000000}" name="Overzicht werkpakketten" dataDxfId="286"/>
    <tableColumn id="2" xr3:uid="{00000000-0010-0000-0000-000002000000}" name="Werkpakket" dataDxfId="285"/>
    <tableColumn id="3" xr3:uid="{00000000-0010-0000-0000-000003000000}" name="Type onderzoek" dataDxfId="284"/>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ansenvoorwest2.nl/files/handboek-efro-2014-2020-v5-1-def-digitoegankelijk-1.pdf"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C30"/>
  <sheetViews>
    <sheetView tabSelected="1" workbookViewId="0">
      <selection activeCell="B20" sqref="B20"/>
    </sheetView>
  </sheetViews>
  <sheetFormatPr defaultColWidth="9.140625" defaultRowHeight="12.75"/>
  <cols>
    <col min="1" max="16384" width="9.140625" style="32"/>
  </cols>
  <sheetData>
    <row r="1" spans="1:3">
      <c r="A1"/>
    </row>
    <row r="8" spans="1:3">
      <c r="B8" s="44" t="s">
        <v>40</v>
      </c>
      <c r="C8"/>
    </row>
    <row r="10" spans="1:3">
      <c r="B10" s="63" t="s">
        <v>94</v>
      </c>
    </row>
    <row r="11" spans="1:3">
      <c r="B11" s="63" t="s">
        <v>62</v>
      </c>
    </row>
    <row r="12" spans="1:3">
      <c r="B12" s="63" t="s">
        <v>95</v>
      </c>
    </row>
    <row r="13" spans="1:3">
      <c r="B13" s="63" t="s">
        <v>96</v>
      </c>
    </row>
    <row r="15" spans="1:3">
      <c r="B15" s="63" t="s">
        <v>63</v>
      </c>
    </row>
    <row r="16" spans="1:3">
      <c r="B16" s="63" t="s">
        <v>64</v>
      </c>
    </row>
    <row r="17" spans="2:3">
      <c r="B17" s="63" t="s">
        <v>65</v>
      </c>
    </row>
    <row r="19" spans="2:3">
      <c r="B19" s="63" t="s">
        <v>97</v>
      </c>
    </row>
    <row r="20" spans="2:3">
      <c r="B20" s="64" t="s">
        <v>66</v>
      </c>
    </row>
    <row r="22" spans="2:3">
      <c r="B22" s="63" t="s">
        <v>68</v>
      </c>
    </row>
    <row r="23" spans="2:3">
      <c r="B23" s="63" t="s">
        <v>69</v>
      </c>
    </row>
    <row r="24" spans="2:3">
      <c r="B24" s="63" t="s">
        <v>70</v>
      </c>
    </row>
    <row r="25" spans="2:3">
      <c r="B25" s="63" t="s">
        <v>71</v>
      </c>
    </row>
    <row r="27" spans="2:3">
      <c r="B27" s="63" t="s">
        <v>67</v>
      </c>
      <c r="C27" s="64"/>
    </row>
    <row r="28" spans="2:3">
      <c r="B28" s="63" t="s">
        <v>72</v>
      </c>
    </row>
    <row r="30" spans="2:3">
      <c r="B30" s="63" t="s">
        <v>138</v>
      </c>
    </row>
  </sheetData>
  <sheetProtection sheet="1" objects="1" scenarios="1" insertRows="0"/>
  <hyperlinks>
    <hyperlink ref="C21:C27" r:id="rId1" display="https://www.kansenvoorwest2.nl/files/handboek-efro-2014-2020-v5-1-def-digitoegankelijk-1.pdf" xr:uid="{00000000-0004-0000-0000-000000000000}"/>
  </hyperlinks>
  <pageMargins left="0.7" right="0.7" top="0.75" bottom="0.75" header="0.3" footer="0.3"/>
  <pageSetup paperSize="9" orientation="portrait"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dimension ref="B1:I108"/>
  <sheetViews>
    <sheetView workbookViewId="0">
      <selection activeCell="B5" sqref="B5"/>
    </sheetView>
  </sheetViews>
  <sheetFormatPr defaultColWidth="8.85546875" defaultRowHeight="12.75"/>
  <cols>
    <col min="1" max="1" width="1.7109375" customWidth="1"/>
    <col min="2" max="2" width="34.85546875" customWidth="1"/>
    <col min="3" max="3" width="14" customWidth="1"/>
    <col min="4" max="4" width="12" customWidth="1"/>
    <col min="5" max="5" width="17.7109375" customWidth="1"/>
    <col min="6" max="6" width="29.42578125" customWidth="1"/>
    <col min="7" max="7" width="16.28515625" style="18" customWidth="1"/>
  </cols>
  <sheetData>
    <row r="1" spans="2:7">
      <c r="B1" s="16" t="s">
        <v>26</v>
      </c>
      <c r="D1" s="52"/>
      <c r="E1" s="131" t="s">
        <v>125</v>
      </c>
    </row>
    <row r="2" spans="2:7">
      <c r="B2" s="16"/>
      <c r="D2" s="61"/>
      <c r="E2" s="131" t="s">
        <v>126</v>
      </c>
    </row>
    <row r="3" spans="2:7">
      <c r="B3" s="16"/>
      <c r="D3" s="130"/>
      <c r="E3" s="131" t="s">
        <v>127</v>
      </c>
    </row>
    <row r="5" spans="2:7">
      <c r="B5" s="17" t="s">
        <v>27</v>
      </c>
      <c r="C5" s="160"/>
      <c r="D5" s="146"/>
      <c r="E5" s="146"/>
      <c r="F5" s="146"/>
      <c r="G5" s="147"/>
    </row>
    <row r="6" spans="2:7">
      <c r="B6" s="17" t="s">
        <v>21</v>
      </c>
      <c r="C6" s="148"/>
      <c r="D6" s="149"/>
    </row>
    <row r="7" spans="2:7">
      <c r="B7" s="17" t="s">
        <v>83</v>
      </c>
      <c r="C7" s="148"/>
      <c r="D7" s="149"/>
    </row>
    <row r="8" spans="2:7">
      <c r="B8" s="46" t="s">
        <v>50</v>
      </c>
      <c r="C8" s="148"/>
      <c r="D8" s="149"/>
    </row>
    <row r="9" spans="2:7">
      <c r="B9" s="60" t="s">
        <v>61</v>
      </c>
      <c r="C9" s="150"/>
      <c r="D9" s="150"/>
    </row>
    <row r="18" spans="2:7">
      <c r="B18" s="53" t="s">
        <v>28</v>
      </c>
      <c r="C18" s="51"/>
      <c r="D18" s="51"/>
      <c r="E18" s="51"/>
      <c r="F18" s="51"/>
      <c r="G18" s="48"/>
    </row>
    <row r="19" spans="2:7">
      <c r="B19" s="54" t="s">
        <v>51</v>
      </c>
      <c r="C19" s="54" t="s">
        <v>29</v>
      </c>
      <c r="D19" s="54" t="s">
        <v>30</v>
      </c>
      <c r="E19" s="54" t="s">
        <v>31</v>
      </c>
      <c r="F19" s="54" t="s">
        <v>32</v>
      </c>
      <c r="G19" s="55" t="s">
        <v>33</v>
      </c>
    </row>
    <row r="20" spans="2:7" s="143" customFormat="1">
      <c r="B20" s="78"/>
      <c r="C20" s="78"/>
      <c r="D20" s="78"/>
      <c r="E20" s="81"/>
      <c r="F20" s="81"/>
      <c r="G20" s="142" t="str">
        <f>IF(AND(B20&lt;&gt;"",C20&gt;0,D20&gt;0,E20&lt;&gt;"",F20&lt;&gt;""),IF(E20="Vast uurtarief",C20*39,+C20*D20),"")</f>
        <v/>
      </c>
    </row>
    <row r="21" spans="2:7" s="143" customFormat="1">
      <c r="B21" s="78"/>
      <c r="C21" s="78"/>
      <c r="D21" s="78"/>
      <c r="E21" s="81"/>
      <c r="F21" s="81"/>
      <c r="G21" s="142" t="str">
        <f t="shared" ref="G21:G31" si="0">IF(AND(B21&lt;&gt;"",C21&gt;0,D21&gt;0,E21&lt;&gt;"",F21&lt;&gt;""),IF(E21="Vast uurtarief",C21*39,+C21*D21),"")</f>
        <v/>
      </c>
    </row>
    <row r="22" spans="2:7" s="143" customFormat="1">
      <c r="B22" s="78"/>
      <c r="C22" s="78"/>
      <c r="D22" s="78"/>
      <c r="E22" s="81"/>
      <c r="F22" s="81"/>
      <c r="G22" s="142" t="str">
        <f t="shared" si="0"/>
        <v/>
      </c>
    </row>
    <row r="23" spans="2:7" s="143" customFormat="1">
      <c r="B23" s="78"/>
      <c r="C23" s="78"/>
      <c r="D23" s="78"/>
      <c r="E23" s="81"/>
      <c r="F23" s="81"/>
      <c r="G23" s="142" t="str">
        <f t="shared" si="0"/>
        <v/>
      </c>
    </row>
    <row r="24" spans="2:7" s="143" customFormat="1">
      <c r="B24" s="78"/>
      <c r="C24" s="78"/>
      <c r="D24" s="78"/>
      <c r="E24" s="81"/>
      <c r="F24" s="81"/>
      <c r="G24" s="142" t="str">
        <f t="shared" si="0"/>
        <v/>
      </c>
    </row>
    <row r="25" spans="2:7" s="143" customFormat="1">
      <c r="B25" s="78"/>
      <c r="C25" s="78"/>
      <c r="D25" s="78"/>
      <c r="E25" s="81"/>
      <c r="F25" s="81"/>
      <c r="G25" s="142" t="str">
        <f t="shared" si="0"/>
        <v/>
      </c>
    </row>
    <row r="26" spans="2:7" s="143" customFormat="1">
      <c r="B26" s="78"/>
      <c r="C26" s="78"/>
      <c r="D26" s="78"/>
      <c r="E26" s="81"/>
      <c r="F26" s="81"/>
      <c r="G26" s="142" t="str">
        <f t="shared" si="0"/>
        <v/>
      </c>
    </row>
    <row r="27" spans="2:7" s="143" customFormat="1">
      <c r="B27" s="78"/>
      <c r="C27" s="78"/>
      <c r="D27" s="78"/>
      <c r="E27" s="81"/>
      <c r="F27" s="81"/>
      <c r="G27" s="142" t="str">
        <f t="shared" si="0"/>
        <v/>
      </c>
    </row>
    <row r="28" spans="2:7" s="143" customFormat="1">
      <c r="B28" s="78"/>
      <c r="C28" s="78"/>
      <c r="D28" s="78"/>
      <c r="E28" s="81"/>
      <c r="F28" s="81"/>
      <c r="G28" s="142" t="str">
        <f t="shared" si="0"/>
        <v/>
      </c>
    </row>
    <row r="29" spans="2:7" s="143" customFormat="1">
      <c r="B29" s="78"/>
      <c r="C29" s="78"/>
      <c r="D29" s="78"/>
      <c r="E29" s="81"/>
      <c r="F29" s="81"/>
      <c r="G29" s="142" t="str">
        <f t="shared" si="0"/>
        <v/>
      </c>
    </row>
    <row r="30" spans="2:7" s="143" customFormat="1">
      <c r="B30" s="78"/>
      <c r="C30" s="78"/>
      <c r="D30" s="78"/>
      <c r="E30" s="81"/>
      <c r="F30" s="81"/>
      <c r="G30" s="142" t="str">
        <f t="shared" si="0"/>
        <v/>
      </c>
    </row>
    <row r="31" spans="2:7" s="143" customFormat="1" ht="13.5" thickBot="1">
      <c r="B31" s="82"/>
      <c r="C31" s="82"/>
      <c r="D31" s="82"/>
      <c r="E31" s="81"/>
      <c r="F31" s="81"/>
      <c r="G31" s="142" t="str">
        <f t="shared" si="0"/>
        <v/>
      </c>
    </row>
    <row r="32" spans="2:7" ht="13.5" thickBot="1">
      <c r="B32" s="23" t="s">
        <v>34</v>
      </c>
      <c r="C32" s="15"/>
      <c r="D32" s="15"/>
      <c r="E32" s="15"/>
      <c r="F32" s="21"/>
      <c r="G32" s="22">
        <f>SUM(G20:G31)</f>
        <v>0</v>
      </c>
    </row>
    <row r="33" spans="2:7">
      <c r="B33" s="49"/>
      <c r="C33" s="45"/>
      <c r="D33" s="45"/>
      <c r="E33" s="45"/>
      <c r="F33" s="45"/>
      <c r="G33" s="50"/>
    </row>
    <row r="34" spans="2:7">
      <c r="B34" s="49"/>
      <c r="C34" s="45"/>
      <c r="D34" s="45"/>
      <c r="E34" s="45"/>
      <c r="F34" s="45"/>
      <c r="G34" s="50"/>
    </row>
    <row r="35" spans="2:7">
      <c r="B35" s="49"/>
      <c r="C35" s="45"/>
      <c r="D35" s="45"/>
      <c r="E35" s="45"/>
      <c r="F35" s="45"/>
      <c r="G35" s="50"/>
    </row>
    <row r="36" spans="2:7">
      <c r="B36" s="49"/>
      <c r="C36" s="45"/>
      <c r="D36" s="45"/>
      <c r="E36" s="45"/>
      <c r="F36" s="45"/>
      <c r="G36" s="50"/>
    </row>
    <row r="38" spans="2:7">
      <c r="B38" s="16" t="s">
        <v>42</v>
      </c>
    </row>
    <row r="39" spans="2:7">
      <c r="B39" s="54" t="s">
        <v>35</v>
      </c>
      <c r="C39" s="54"/>
      <c r="D39" s="54"/>
      <c r="E39" s="54" t="s">
        <v>31</v>
      </c>
      <c r="F39" s="54" t="s">
        <v>32</v>
      </c>
      <c r="G39" s="55" t="s">
        <v>33</v>
      </c>
    </row>
    <row r="40" spans="2:7" s="143" customFormat="1">
      <c r="B40" s="160"/>
      <c r="C40" s="146"/>
      <c r="D40" s="147"/>
      <c r="E40" s="81"/>
      <c r="F40" s="81"/>
      <c r="G40" s="77"/>
    </row>
    <row r="41" spans="2:7" s="143" customFormat="1">
      <c r="B41" s="160"/>
      <c r="C41" s="146"/>
      <c r="D41" s="147"/>
      <c r="E41" s="81"/>
      <c r="F41" s="81"/>
      <c r="G41" s="77"/>
    </row>
    <row r="42" spans="2:7" s="143" customFormat="1">
      <c r="B42" s="160"/>
      <c r="C42" s="146"/>
      <c r="D42" s="147"/>
      <c r="E42" s="81"/>
      <c r="F42" s="81"/>
      <c r="G42" s="77"/>
    </row>
    <row r="43" spans="2:7" s="143" customFormat="1">
      <c r="B43" s="160"/>
      <c r="C43" s="146"/>
      <c r="D43" s="147"/>
      <c r="E43" s="81"/>
      <c r="F43" s="81"/>
      <c r="G43" s="77"/>
    </row>
    <row r="44" spans="2:7" s="143" customFormat="1">
      <c r="B44" s="160"/>
      <c r="C44" s="146"/>
      <c r="D44" s="147"/>
      <c r="E44" s="81"/>
      <c r="F44" s="81"/>
      <c r="G44" s="77"/>
    </row>
    <row r="45" spans="2:7" s="143" customFormat="1">
      <c r="B45" s="160"/>
      <c r="C45" s="146"/>
      <c r="D45" s="147"/>
      <c r="E45" s="81"/>
      <c r="F45" s="81"/>
      <c r="G45" s="77"/>
    </row>
    <row r="46" spans="2:7" s="143" customFormat="1">
      <c r="B46" s="160"/>
      <c r="C46" s="146"/>
      <c r="D46" s="147"/>
      <c r="E46" s="81"/>
      <c r="F46" s="81"/>
      <c r="G46" s="77"/>
    </row>
    <row r="47" spans="2:7" s="143" customFormat="1">
      <c r="B47" s="160"/>
      <c r="C47" s="146"/>
      <c r="D47" s="147"/>
      <c r="E47" s="81"/>
      <c r="F47" s="81"/>
      <c r="G47" s="77"/>
    </row>
    <row r="48" spans="2:7" s="143" customFormat="1">
      <c r="B48" s="160"/>
      <c r="C48" s="146"/>
      <c r="D48" s="147"/>
      <c r="E48" s="81"/>
      <c r="F48" s="81"/>
      <c r="G48" s="77"/>
    </row>
    <row r="49" spans="2:9" s="143" customFormat="1">
      <c r="B49" s="160"/>
      <c r="C49" s="146"/>
      <c r="D49" s="147"/>
      <c r="E49" s="81"/>
      <c r="F49" s="81"/>
      <c r="G49" s="77"/>
    </row>
    <row r="50" spans="2:9" s="143" customFormat="1">
      <c r="B50" s="160"/>
      <c r="C50" s="146"/>
      <c r="D50" s="147"/>
      <c r="E50" s="81"/>
      <c r="F50" s="81"/>
      <c r="G50" s="77"/>
    </row>
    <row r="51" spans="2:9" s="143" customFormat="1" ht="13.5" thickBot="1">
      <c r="B51" s="160"/>
      <c r="C51" s="146"/>
      <c r="D51" s="147"/>
      <c r="E51" s="81"/>
      <c r="F51" s="81"/>
      <c r="G51" s="83"/>
    </row>
    <row r="52" spans="2:9" ht="13.5" thickBot="1">
      <c r="B52" s="23" t="s">
        <v>48</v>
      </c>
      <c r="C52" s="15"/>
      <c r="D52" s="15"/>
      <c r="E52" s="15"/>
      <c r="F52" s="21"/>
      <c r="G52" s="22">
        <f>SUM(G40:G51)</f>
        <v>0</v>
      </c>
    </row>
    <row r="53" spans="2:9" ht="13.5" thickBot="1">
      <c r="B53" s="49"/>
      <c r="C53" s="45"/>
      <c r="D53" s="45"/>
      <c r="E53" s="45"/>
      <c r="F53" s="45"/>
      <c r="G53" s="50"/>
    </row>
    <row r="54" spans="2:9" ht="13.5" thickBot="1">
      <c r="B54" s="23" t="s">
        <v>84</v>
      </c>
      <c r="C54" s="15"/>
      <c r="D54" s="15"/>
      <c r="E54" s="15"/>
      <c r="F54" s="15"/>
      <c r="G54" s="22">
        <f>IF(Penvoerder!C9="Ja",G52*20%,IF(Penvoerder!C10="Ja",G32*40%,0))</f>
        <v>0</v>
      </c>
    </row>
    <row r="55" spans="2:9" ht="13.5" thickBot="1">
      <c r="B55" s="49"/>
      <c r="C55" s="45"/>
      <c r="D55" s="45"/>
      <c r="E55" s="45"/>
      <c r="F55" s="45"/>
      <c r="G55" s="50"/>
    </row>
    <row r="56" spans="2:9" ht="13.5" thickBot="1">
      <c r="B56" s="26" t="s">
        <v>58</v>
      </c>
      <c r="C56" s="25"/>
      <c r="D56" s="25"/>
      <c r="E56" s="25"/>
      <c r="F56" s="25"/>
      <c r="G56" s="27">
        <f>IF(AND(Loonkostenforfait="Ja",OverigeKostenForfait="Ja"),0,IF(OverigeKostenForfait="Ja",G32*1.4,IF(Loonkostenforfait="Ja",G52*1.2,G32+G52)))</f>
        <v>0</v>
      </c>
    </row>
    <row r="63" spans="2:9" ht="13.5" thickBot="1">
      <c r="B63" s="33" t="s">
        <v>41</v>
      </c>
      <c r="C63" s="18"/>
      <c r="D63" s="18"/>
      <c r="E63" s="18"/>
    </row>
    <row r="64" spans="2:9" ht="25.5">
      <c r="B64" s="76" t="s">
        <v>86</v>
      </c>
      <c r="C64" s="69"/>
      <c r="D64" s="62">
        <v>2020</v>
      </c>
      <c r="E64" s="40">
        <v>2021</v>
      </c>
      <c r="F64" s="41">
        <v>2022</v>
      </c>
      <c r="G64" s="42">
        <v>2023</v>
      </c>
      <c r="I64" s="18"/>
    </row>
    <row r="65" spans="2:9">
      <c r="B65" s="28">
        <f>+G56</f>
        <v>0</v>
      </c>
      <c r="C65" s="70"/>
      <c r="D65" s="77">
        <v>0</v>
      </c>
      <c r="E65" s="77">
        <v>0</v>
      </c>
      <c r="F65" s="77">
        <v>0</v>
      </c>
      <c r="G65" s="118">
        <v>0</v>
      </c>
      <c r="I65" s="18"/>
    </row>
    <row r="66" spans="2:9" ht="13.5" thickBot="1">
      <c r="B66" s="135">
        <f>B65-SUM(D65:G65)</f>
        <v>0</v>
      </c>
      <c r="C66" s="31"/>
      <c r="D66" s="29">
        <f>IF($B$65&lt;&gt;0,D65/$B$65,0)</f>
        <v>0</v>
      </c>
      <c r="E66" s="29">
        <f>IF($B$65&lt;&gt;0,E65/$B$65,0)</f>
        <v>0</v>
      </c>
      <c r="F66" s="29">
        <f>IF($B$65&lt;&gt;0,F65/$B$65,0)</f>
        <v>0</v>
      </c>
      <c r="G66" s="30">
        <f>IF($B$65&lt;&gt;0,G65/$B$65,0)</f>
        <v>0</v>
      </c>
      <c r="I66" s="18"/>
    </row>
    <row r="74" spans="2:9">
      <c r="B74" s="16" t="s">
        <v>49</v>
      </c>
      <c r="C74" s="18"/>
      <c r="D74" s="18"/>
      <c r="E74" s="18"/>
      <c r="F74" s="18"/>
    </row>
    <row r="75" spans="2:9">
      <c r="B75" s="151"/>
      <c r="C75" s="152"/>
      <c r="D75" s="152"/>
      <c r="E75" s="152"/>
      <c r="F75" s="152"/>
      <c r="G75" s="153"/>
      <c r="H75" s="18"/>
    </row>
    <row r="76" spans="2:9">
      <c r="B76" s="154"/>
      <c r="C76" s="155"/>
      <c r="D76" s="155"/>
      <c r="E76" s="155"/>
      <c r="F76" s="155"/>
      <c r="G76" s="156"/>
      <c r="H76" s="18"/>
    </row>
    <row r="77" spans="2:9">
      <c r="B77" s="154"/>
      <c r="C77" s="155"/>
      <c r="D77" s="155"/>
      <c r="E77" s="155"/>
      <c r="F77" s="155"/>
      <c r="G77" s="156"/>
      <c r="H77" s="18"/>
    </row>
    <row r="78" spans="2:9">
      <c r="B78" s="157"/>
      <c r="C78" s="158"/>
      <c r="D78" s="158"/>
      <c r="E78" s="158"/>
      <c r="F78" s="158"/>
      <c r="G78" s="159"/>
      <c r="H78" s="18"/>
    </row>
    <row r="86" spans="2:8" ht="13.5" thickBot="1">
      <c r="B86" s="33" t="s">
        <v>37</v>
      </c>
      <c r="C86" s="24"/>
      <c r="D86" s="24"/>
      <c r="E86" s="24"/>
      <c r="F86" s="24"/>
    </row>
    <row r="87" spans="2:8" ht="27" customHeight="1">
      <c r="B87" s="36" t="s">
        <v>8</v>
      </c>
      <c r="C87" s="72"/>
      <c r="D87" s="69"/>
      <c r="E87" s="75" t="s">
        <v>20</v>
      </c>
      <c r="F87" s="37" t="s">
        <v>85</v>
      </c>
      <c r="G87" s="71" t="s">
        <v>82</v>
      </c>
      <c r="H87" s="18"/>
    </row>
    <row r="88" spans="2:8">
      <c r="B88" s="84">
        <f>+G56</f>
        <v>0</v>
      </c>
      <c r="C88" s="73"/>
      <c r="D88" s="70"/>
      <c r="E88" s="77"/>
      <c r="F88" s="77"/>
      <c r="G88" s="139">
        <f>+C96</f>
        <v>0</v>
      </c>
      <c r="H88" s="18"/>
    </row>
    <row r="89" spans="2:8" ht="13.5" thickBot="1">
      <c r="B89" s="135">
        <f>B88-SUM(E88:G88)</f>
        <v>0</v>
      </c>
      <c r="C89" s="74"/>
      <c r="D89" s="31"/>
      <c r="E89" s="29">
        <f>IF(B88&lt;&gt;0,E88/$B$88,0)</f>
        <v>0</v>
      </c>
      <c r="F89" s="29">
        <f>IF(B88&lt;&gt;0,F88/$B$88,0)</f>
        <v>0</v>
      </c>
      <c r="G89" s="30">
        <f>IF(B88&lt;&gt;0,G88/$B$88,0)</f>
        <v>0</v>
      </c>
      <c r="H89" s="18"/>
    </row>
    <row r="90" spans="2:8">
      <c r="C90" s="18"/>
      <c r="D90" s="18"/>
      <c r="E90" s="18"/>
      <c r="F90" s="18"/>
    </row>
    <row r="91" spans="2:8">
      <c r="B91" s="16" t="s">
        <v>43</v>
      </c>
      <c r="C91" s="18"/>
      <c r="D91" s="18"/>
      <c r="E91" s="18"/>
      <c r="F91" s="18"/>
    </row>
    <row r="92" spans="2:8">
      <c r="B92" s="77" t="s">
        <v>45</v>
      </c>
      <c r="C92" s="77"/>
      <c r="D92" s="18"/>
      <c r="E92" s="18"/>
      <c r="F92" s="18"/>
      <c r="G92"/>
    </row>
    <row r="93" spans="2:8">
      <c r="B93" s="77" t="s">
        <v>44</v>
      </c>
      <c r="C93" s="77"/>
      <c r="D93" s="18"/>
      <c r="E93" s="34"/>
      <c r="F93" s="18"/>
      <c r="G93"/>
    </row>
    <row r="94" spans="2:8">
      <c r="B94" s="77" t="s">
        <v>46</v>
      </c>
      <c r="C94" s="77"/>
      <c r="D94" s="18"/>
      <c r="E94" s="24"/>
      <c r="F94" s="18"/>
      <c r="G94"/>
    </row>
    <row r="95" spans="2:8">
      <c r="B95" s="77" t="s">
        <v>47</v>
      </c>
      <c r="C95" s="77"/>
      <c r="D95" s="18"/>
      <c r="E95" s="35"/>
      <c r="F95" s="18"/>
      <c r="G95"/>
    </row>
    <row r="96" spans="2:8">
      <c r="B96" s="113" t="s">
        <v>129</v>
      </c>
      <c r="C96" s="19">
        <f>SUM(C92:C95)</f>
        <v>0</v>
      </c>
      <c r="D96" s="47"/>
      <c r="E96" s="47"/>
      <c r="F96" s="18"/>
      <c r="G96"/>
    </row>
    <row r="104" spans="2:7" ht="13.5" thickBot="1">
      <c r="B104" s="33" t="s">
        <v>91</v>
      </c>
      <c r="C104" s="45"/>
      <c r="D104" s="45"/>
      <c r="E104" s="45"/>
      <c r="F104" s="45"/>
      <c r="G104" s="24"/>
    </row>
    <row r="105" spans="2:7">
      <c r="B105" s="92" t="s">
        <v>87</v>
      </c>
      <c r="C105" s="85"/>
      <c r="D105" s="85"/>
      <c r="E105" s="85" t="str">
        <f>IF(AND(Penvoerder!C9="Ja",G32&lt;&gt;0),"Loonkosten en forfaitaire opslag zijn begroot, onjuist","Akkoord")</f>
        <v>Akkoord</v>
      </c>
      <c r="F105" s="85"/>
      <c r="G105" s="86"/>
    </row>
    <row r="106" spans="2:7">
      <c r="B106" s="87" t="s">
        <v>88</v>
      </c>
      <c r="C106" s="45"/>
      <c r="D106" s="45"/>
      <c r="E106" s="45" t="str">
        <f>IF(AND(Penvoerder!C10="Ja",G52&lt;&gt;0),"Overige kosten en forfaitaire opslag zijn begroot, onjuist","Akkoord")</f>
        <v>Akkoord</v>
      </c>
      <c r="F106" s="45"/>
      <c r="G106" s="88"/>
    </row>
    <row r="107" spans="2:7">
      <c r="B107" s="87" t="s">
        <v>89</v>
      </c>
      <c r="C107" s="45"/>
      <c r="D107" s="45"/>
      <c r="E107" s="45" t="str">
        <f>IF(SUM(D65:G65)=B65,"Akkoord","Uitgavenplanning is niet gelijk aan subsidiabele kosten")</f>
        <v>Akkoord</v>
      </c>
      <c r="F107" s="45"/>
      <c r="G107" s="88"/>
    </row>
    <row r="108" spans="2:7" ht="13.5" thickBot="1">
      <c r="B108" s="89" t="s">
        <v>90</v>
      </c>
      <c r="C108" s="90"/>
      <c r="D108" s="90"/>
      <c r="E108" s="90" t="str">
        <f>IF(SUM(E88:G88)=B88,"Akkoord","Financiering is niet gelijk aan subsidiabele kosten")</f>
        <v>Akkoord</v>
      </c>
      <c r="F108" s="90"/>
      <c r="G108" s="91"/>
    </row>
  </sheetData>
  <sheetProtection sheet="1" objects="1" scenarios="1" insertRows="0"/>
  <mergeCells count="18">
    <mergeCell ref="B43:D43"/>
    <mergeCell ref="B75:G78"/>
    <mergeCell ref="B46:D46"/>
    <mergeCell ref="B47:D47"/>
    <mergeCell ref="B48:D48"/>
    <mergeCell ref="B49:D49"/>
    <mergeCell ref="B50:D50"/>
    <mergeCell ref="B51:D51"/>
    <mergeCell ref="B44:D44"/>
    <mergeCell ref="B45:D45"/>
    <mergeCell ref="C9:D9"/>
    <mergeCell ref="B40:D40"/>
    <mergeCell ref="B41:D41"/>
    <mergeCell ref="B42:D42"/>
    <mergeCell ref="C5:G5"/>
    <mergeCell ref="C6:D6"/>
    <mergeCell ref="C7:D7"/>
    <mergeCell ref="C8:D8"/>
  </mergeCells>
  <conditionalFormatting sqref="E105:E108">
    <cfRule type="cellIs" dxfId="166" priority="27" stopIfTrue="1" operator="notEqual">
      <formula>"Akkoord"</formula>
    </cfRule>
    <cfRule type="cellIs" dxfId="165" priority="28" stopIfTrue="1" operator="equal">
      <formula>"Akkoord"</formula>
    </cfRule>
  </conditionalFormatting>
  <conditionalFormatting sqref="E105:E108">
    <cfRule type="cellIs" dxfId="164" priority="24" stopIfTrue="1" operator="notEqual">
      <formula>"Akkoord"</formula>
    </cfRule>
    <cfRule type="cellIs" dxfId="163" priority="25" stopIfTrue="1" operator="equal">
      <formula>"Akkoord"</formula>
    </cfRule>
  </conditionalFormatting>
  <conditionalFormatting sqref="E105:E108">
    <cfRule type="cellIs" dxfId="162" priority="19" stopIfTrue="1" operator="notEqual">
      <formula>"Akkoord"</formula>
    </cfRule>
    <cfRule type="cellIs" dxfId="161" priority="20" stopIfTrue="1" operator="equal">
      <formula>"Akkoord"</formula>
    </cfRule>
  </conditionalFormatting>
  <conditionalFormatting sqref="E105:E108">
    <cfRule type="cellIs" dxfId="160" priority="14" stopIfTrue="1" operator="notEqual">
      <formula>"Akkoord"</formula>
    </cfRule>
    <cfRule type="cellIs" dxfId="159" priority="15" stopIfTrue="1" operator="equal">
      <formula>"Akkoord"</formula>
    </cfRule>
  </conditionalFormatting>
  <conditionalFormatting sqref="B75:G78">
    <cfRule type="expression" dxfId="158" priority="5">
      <formula>$C$9="Nee"</formula>
    </cfRule>
  </conditionalFormatting>
  <conditionalFormatting sqref="B66">
    <cfRule type="expression" dxfId="157" priority="3">
      <formula>B66&lt;&gt;0</formula>
    </cfRule>
    <cfRule type="expression" dxfId="156" priority="4">
      <formula>B66=0</formula>
    </cfRule>
  </conditionalFormatting>
  <conditionalFormatting sqref="B89">
    <cfRule type="expression" dxfId="155" priority="1">
      <formula>B89&lt;&gt;0</formula>
    </cfRule>
    <cfRule type="expression" dxfId="154" priority="2">
      <formula>B89=0</formula>
    </cfRule>
  </conditionalFormatting>
  <dataValidations count="8">
    <dataValidation type="list" allowBlank="1" showInputMessage="1" showErrorMessage="1" sqref="E40:E51" xr:uid="{4387B4F2-3D6D-41F9-A891-19631B4B2993}">
      <formula1>"Kosten derden, Afschrijvingskosten, Grondkosten, Inbreng in natura "</formula1>
    </dataValidation>
    <dataValidation type="list" allowBlank="1" showInputMessage="1" showErrorMessage="1" sqref="F20:F31 F40:F51" xr:uid="{663DCEF6-C52E-49C4-9FB9-D927D140B632}">
      <formula1>Werkpakketten</formula1>
    </dataValidation>
    <dataValidation type="list" allowBlank="1" showInputMessage="1" showErrorMessage="1" promptTitle="Toelichting" prompt="Het gaat om opbrengsten die een direct gevolg zijn van de uitvoering van de projectactiviteiten tijdens, of na de uitvoering van uw project." sqref="C9:D9" xr:uid="{F01FEE0A-7D18-4472-B45D-6F94D41C57FC}">
      <formula1>"Ja,Nee"</formula1>
    </dataValidation>
    <dataValidation type="list" allowBlank="1" showInputMessage="1" showErrorMessage="1" promptTitle="Toelichting" prompt="Kies uw ondernemingsomvang volgens de MKB definitie._x000a__x000a_" sqref="C7:D7" xr:uid="{3DEDF3E5-66E8-473E-A5F9-6DF5857E7198}">
      <formula1>"Klein, Middel, Groot"</formula1>
    </dataValidation>
    <dataValidation type="list" allowBlank="1" showInputMessage="1" showErrorMessage="1" promptTitle="Toelichting" prompt="Indien er sprake is van niet of gedeeltelijk niet verrekenbare of compensabele BTW dan dient u de kosten incl. het (niet verrekenbare deel van de) BTW te begroten. Tevens dient uw subsidieaanvraag voorzien te worden van een BTW-verklaring" sqref="C8:D8" xr:uid="{836B28B3-6F76-41DC-8C3C-1D99B1096BFB}">
      <formula1>"Ja,Nee,Gedeeltelijk"</formula1>
    </dataValidation>
    <dataValidation allowBlank="1" showInputMessage="1" showErrorMessage="1" promptTitle="LET OP" prompt="In 2020 kunnen alleen voorbereidingskosten worden opgenomen." sqref="D65" xr:uid="{7A6557FE-743D-4A45-9DD9-0EDE06EE4AEA}"/>
    <dataValidation type="list" allowBlank="1" showInputMessage="1" showErrorMessage="1" promptTitle="Toelichting" prompt="Kies uw ondernemingsomvang volgens de MKB definitie._x000a__x000a_" sqref="C6:D6" xr:uid="{2D499A1A-B821-4B43-B4AF-9A00114CBA2E}">
      <formula1>"Eenmanszaak, VOF, Maatschap , Coöperatie, Stichting, Vereniging, NV, BV, ZBO, Organisatie op grond van de wet, Overige"</formula1>
    </dataValidation>
    <dataValidation type="list" allowBlank="1" showInputMessage="1" showErrorMessage="1" sqref="E20:E31" xr:uid="{71CD4D02-6431-42A5-AB54-732447DFBDC0}">
      <formula1>"Loonkosten + vast percentage, IKS, Uurtarieven EC,Loonkosten deeltijd met wg-verklaring, Vast uurtarief"</formula1>
    </dataValidation>
  </dataValidations>
  <pageMargins left="0.7" right="0.7" top="0.75" bottom="0.75" header="0.3" footer="0.3"/>
  <pageSetup paperSize="9"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expression" priority="17" stopIfTrue="1" id="{FDC6F73B-0C79-4F90-A6CD-0F34B20CB5D7}">
            <xm:f>Penvoerder!$C$9="Ja"</xm:f>
            <x14:dxf>
              <fill>
                <patternFill>
                  <bgColor theme="0" tint="-0.499984740745262"/>
                </patternFill>
              </fill>
            </x14:dxf>
          </x14:cfRule>
          <xm:sqref>B18:G32</xm:sqref>
        </x14:conditionalFormatting>
        <x14:conditionalFormatting xmlns:xm="http://schemas.microsoft.com/office/excel/2006/main">
          <x14:cfRule type="expression" priority="16" stopIfTrue="1" id="{58D3D102-E8CD-4087-B0AA-375E1494D33F}">
            <xm:f>Penvoerder!$C$10="Ja"</xm:f>
            <x14:dxf>
              <fill>
                <patternFill>
                  <bgColor theme="0" tint="-0.499984740745262"/>
                </patternFill>
              </fill>
            </x14:dxf>
          </x14:cfRule>
          <xm:sqref>B38:G52</xm:sqref>
        </x14:conditionalFormatting>
        <x14:conditionalFormatting xmlns:xm="http://schemas.microsoft.com/office/excel/2006/main">
          <x14:cfRule type="expression" priority="12" stopIfTrue="1" id="{60682973-513A-42A6-9430-6E79606222FB}">
            <xm:f>Penvoerder!$C$9="Ja"</xm:f>
            <x14:dxf>
              <fill>
                <patternFill>
                  <bgColor theme="0" tint="-0.499984740745262"/>
                </patternFill>
              </fill>
            </x14:dxf>
          </x14:cfRule>
          <xm:sqref>B18:G19</xm:sqref>
        </x14:conditionalFormatting>
        <x14:conditionalFormatting xmlns:xm="http://schemas.microsoft.com/office/excel/2006/main">
          <x14:cfRule type="expression" priority="11" stopIfTrue="1" id="{56AAA4B2-FCFF-4D2C-8C3C-AA9BDDED4FA4}">
            <xm:f>Penvoerder!$C$10="Ja"</xm:f>
            <x14:dxf>
              <fill>
                <patternFill>
                  <bgColor theme="0" tint="-0.499984740745262"/>
                </patternFill>
              </fill>
            </x14:dxf>
          </x14:cfRule>
          <xm:sqref>B38:G39</xm:sqref>
        </x14:conditionalFormatting>
        <x14:conditionalFormatting xmlns:xm="http://schemas.microsoft.com/office/excel/2006/main">
          <x14:cfRule type="expression" priority="7" stopIfTrue="1" id="{71BAF10F-DA42-41DB-8D4C-0E069ED38CC0}">
            <xm:f>Penvoerder!$C$10="Ja"</xm:f>
            <x14:dxf>
              <fill>
                <patternFill>
                  <bgColor theme="0" tint="-0.499984740745262"/>
                </patternFill>
              </fill>
            </x14:dxf>
          </x14:cfRule>
          <xm:sqref>E40:G40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dimension ref="B1:I108"/>
  <sheetViews>
    <sheetView workbookViewId="0">
      <selection activeCell="B5" sqref="B5"/>
    </sheetView>
  </sheetViews>
  <sheetFormatPr defaultColWidth="8.85546875" defaultRowHeight="12.75"/>
  <cols>
    <col min="1" max="1" width="1.7109375" customWidth="1"/>
    <col min="2" max="2" width="34.85546875" customWidth="1"/>
    <col min="3" max="3" width="14" customWidth="1"/>
    <col min="4" max="4" width="12" customWidth="1"/>
    <col min="5" max="5" width="17.7109375" customWidth="1"/>
    <col min="6" max="6" width="29.42578125" customWidth="1"/>
    <col min="7" max="7" width="16.28515625" style="18" customWidth="1"/>
  </cols>
  <sheetData>
    <row r="1" spans="2:7">
      <c r="B1" s="16" t="s">
        <v>26</v>
      </c>
      <c r="D1" s="52"/>
      <c r="E1" s="131" t="s">
        <v>125</v>
      </c>
    </row>
    <row r="2" spans="2:7">
      <c r="B2" s="16"/>
      <c r="D2" s="61"/>
      <c r="E2" s="131" t="s">
        <v>126</v>
      </c>
    </row>
    <row r="3" spans="2:7">
      <c r="B3" s="16"/>
      <c r="D3" s="130"/>
      <c r="E3" s="131" t="s">
        <v>127</v>
      </c>
    </row>
    <row r="5" spans="2:7">
      <c r="B5" s="17" t="s">
        <v>27</v>
      </c>
      <c r="C5" s="160"/>
      <c r="D5" s="146"/>
      <c r="E5" s="146"/>
      <c r="F5" s="146"/>
      <c r="G5" s="147"/>
    </row>
    <row r="6" spans="2:7">
      <c r="B6" s="17" t="s">
        <v>21</v>
      </c>
      <c r="C6" s="148"/>
      <c r="D6" s="149"/>
    </row>
    <row r="7" spans="2:7">
      <c r="B7" s="17" t="s">
        <v>83</v>
      </c>
      <c r="C7" s="148"/>
      <c r="D7" s="149"/>
    </row>
    <row r="8" spans="2:7">
      <c r="B8" s="46" t="s">
        <v>50</v>
      </c>
      <c r="C8" s="148"/>
      <c r="D8" s="149"/>
    </row>
    <row r="9" spans="2:7">
      <c r="B9" s="60" t="s">
        <v>61</v>
      </c>
      <c r="C9" s="150"/>
      <c r="D9" s="150"/>
    </row>
    <row r="18" spans="2:7">
      <c r="B18" s="53" t="s">
        <v>28</v>
      </c>
      <c r="C18" s="51"/>
      <c r="D18" s="51"/>
      <c r="E18" s="51"/>
      <c r="F18" s="51"/>
      <c r="G18" s="48"/>
    </row>
    <row r="19" spans="2:7">
      <c r="B19" s="54" t="s">
        <v>51</v>
      </c>
      <c r="C19" s="54" t="s">
        <v>29</v>
      </c>
      <c r="D19" s="54" t="s">
        <v>30</v>
      </c>
      <c r="E19" s="54" t="s">
        <v>31</v>
      </c>
      <c r="F19" s="54" t="s">
        <v>32</v>
      </c>
      <c r="G19" s="55" t="s">
        <v>33</v>
      </c>
    </row>
    <row r="20" spans="2:7" s="143" customFormat="1">
      <c r="B20" s="78"/>
      <c r="C20" s="78"/>
      <c r="D20" s="78"/>
      <c r="E20" s="81"/>
      <c r="F20" s="81"/>
      <c r="G20" s="142" t="str">
        <f>IF(AND(B20&lt;&gt;"",C20&gt;0,D20&gt;0,E20&lt;&gt;"",F20&lt;&gt;""),IF(E20="Vast uurtarief",C20*39,+C20*D20),"")</f>
        <v/>
      </c>
    </row>
    <row r="21" spans="2:7" s="143" customFormat="1">
      <c r="B21" s="78"/>
      <c r="C21" s="78"/>
      <c r="D21" s="78"/>
      <c r="E21" s="81"/>
      <c r="F21" s="81"/>
      <c r="G21" s="142" t="str">
        <f t="shared" ref="G21:G31" si="0">IF(AND(B21&lt;&gt;"",C21&gt;0,D21&gt;0,E21&lt;&gt;"",F21&lt;&gt;""),IF(E21="Vast uurtarief",C21*39,+C21*D21),"")</f>
        <v/>
      </c>
    </row>
    <row r="22" spans="2:7" s="143" customFormat="1">
      <c r="B22" s="78"/>
      <c r="C22" s="78"/>
      <c r="D22" s="78"/>
      <c r="E22" s="81"/>
      <c r="F22" s="81"/>
      <c r="G22" s="142" t="str">
        <f t="shared" si="0"/>
        <v/>
      </c>
    </row>
    <row r="23" spans="2:7" s="143" customFormat="1">
      <c r="B23" s="78"/>
      <c r="C23" s="78"/>
      <c r="D23" s="78"/>
      <c r="E23" s="81"/>
      <c r="F23" s="81"/>
      <c r="G23" s="142" t="str">
        <f t="shared" si="0"/>
        <v/>
      </c>
    </row>
    <row r="24" spans="2:7" s="143" customFormat="1">
      <c r="B24" s="78"/>
      <c r="C24" s="78"/>
      <c r="D24" s="78"/>
      <c r="E24" s="81"/>
      <c r="F24" s="81"/>
      <c r="G24" s="142" t="str">
        <f t="shared" si="0"/>
        <v/>
      </c>
    </row>
    <row r="25" spans="2:7" s="143" customFormat="1">
      <c r="B25" s="78"/>
      <c r="C25" s="78"/>
      <c r="D25" s="78"/>
      <c r="E25" s="81"/>
      <c r="F25" s="81"/>
      <c r="G25" s="142" t="str">
        <f t="shared" si="0"/>
        <v/>
      </c>
    </row>
    <row r="26" spans="2:7" s="143" customFormat="1">
      <c r="B26" s="78"/>
      <c r="C26" s="78"/>
      <c r="D26" s="78"/>
      <c r="E26" s="81"/>
      <c r="F26" s="81"/>
      <c r="G26" s="142" t="str">
        <f t="shared" si="0"/>
        <v/>
      </c>
    </row>
    <row r="27" spans="2:7" s="143" customFormat="1">
      <c r="B27" s="78"/>
      <c r="C27" s="78"/>
      <c r="D27" s="78"/>
      <c r="E27" s="81"/>
      <c r="F27" s="81"/>
      <c r="G27" s="142" t="str">
        <f t="shared" si="0"/>
        <v/>
      </c>
    </row>
    <row r="28" spans="2:7" s="143" customFormat="1">
      <c r="B28" s="78"/>
      <c r="C28" s="78"/>
      <c r="D28" s="78"/>
      <c r="E28" s="81"/>
      <c r="F28" s="81"/>
      <c r="G28" s="142" t="str">
        <f t="shared" si="0"/>
        <v/>
      </c>
    </row>
    <row r="29" spans="2:7" s="143" customFormat="1">
      <c r="B29" s="78"/>
      <c r="C29" s="78"/>
      <c r="D29" s="78"/>
      <c r="E29" s="81"/>
      <c r="F29" s="81"/>
      <c r="G29" s="142" t="str">
        <f t="shared" si="0"/>
        <v/>
      </c>
    </row>
    <row r="30" spans="2:7" s="143" customFormat="1">
      <c r="B30" s="78"/>
      <c r="C30" s="78"/>
      <c r="D30" s="78"/>
      <c r="E30" s="81"/>
      <c r="F30" s="81"/>
      <c r="G30" s="142" t="str">
        <f t="shared" si="0"/>
        <v/>
      </c>
    </row>
    <row r="31" spans="2:7" s="143" customFormat="1" ht="13.5" thickBot="1">
      <c r="B31" s="82"/>
      <c r="C31" s="82"/>
      <c r="D31" s="82"/>
      <c r="E31" s="81"/>
      <c r="F31" s="81"/>
      <c r="G31" s="142" t="str">
        <f t="shared" si="0"/>
        <v/>
      </c>
    </row>
    <row r="32" spans="2:7" ht="13.5" thickBot="1">
      <c r="B32" s="23" t="s">
        <v>34</v>
      </c>
      <c r="C32" s="15"/>
      <c r="D32" s="15"/>
      <c r="E32" s="15"/>
      <c r="F32" s="21"/>
      <c r="G32" s="22">
        <f>SUM(G20:G31)</f>
        <v>0</v>
      </c>
    </row>
    <row r="33" spans="2:7">
      <c r="B33" s="49"/>
      <c r="C33" s="45"/>
      <c r="D33" s="45"/>
      <c r="E33" s="45"/>
      <c r="F33" s="45"/>
      <c r="G33" s="50"/>
    </row>
    <row r="34" spans="2:7">
      <c r="B34" s="49"/>
      <c r="C34" s="45"/>
      <c r="D34" s="45"/>
      <c r="E34" s="45"/>
      <c r="F34" s="45"/>
      <c r="G34" s="50"/>
    </row>
    <row r="35" spans="2:7">
      <c r="B35" s="49"/>
      <c r="C35" s="45"/>
      <c r="D35" s="45"/>
      <c r="E35" s="45"/>
      <c r="F35" s="45"/>
      <c r="G35" s="50"/>
    </row>
    <row r="36" spans="2:7">
      <c r="B36" s="49"/>
      <c r="C36" s="45"/>
      <c r="D36" s="45"/>
      <c r="E36" s="45"/>
      <c r="F36" s="45"/>
      <c r="G36" s="50"/>
    </row>
    <row r="38" spans="2:7">
      <c r="B38" s="16" t="s">
        <v>42</v>
      </c>
    </row>
    <row r="39" spans="2:7">
      <c r="B39" s="54" t="s">
        <v>35</v>
      </c>
      <c r="C39" s="54"/>
      <c r="D39" s="54"/>
      <c r="E39" s="54" t="s">
        <v>31</v>
      </c>
      <c r="F39" s="54" t="s">
        <v>32</v>
      </c>
      <c r="G39" s="55" t="s">
        <v>33</v>
      </c>
    </row>
    <row r="40" spans="2:7" s="143" customFormat="1">
      <c r="B40" s="160"/>
      <c r="C40" s="146"/>
      <c r="D40" s="147"/>
      <c r="E40" s="81"/>
      <c r="F40" s="81"/>
      <c r="G40" s="77"/>
    </row>
    <row r="41" spans="2:7" s="143" customFormat="1">
      <c r="B41" s="160"/>
      <c r="C41" s="146"/>
      <c r="D41" s="147"/>
      <c r="E41" s="81"/>
      <c r="F41" s="81"/>
      <c r="G41" s="77"/>
    </row>
    <row r="42" spans="2:7" s="143" customFormat="1">
      <c r="B42" s="160"/>
      <c r="C42" s="146"/>
      <c r="D42" s="147"/>
      <c r="E42" s="81"/>
      <c r="F42" s="81"/>
      <c r="G42" s="77"/>
    </row>
    <row r="43" spans="2:7" s="143" customFormat="1">
      <c r="B43" s="160"/>
      <c r="C43" s="146"/>
      <c r="D43" s="147"/>
      <c r="E43" s="81"/>
      <c r="F43" s="81"/>
      <c r="G43" s="77"/>
    </row>
    <row r="44" spans="2:7" s="143" customFormat="1">
      <c r="B44" s="160"/>
      <c r="C44" s="146"/>
      <c r="D44" s="147"/>
      <c r="E44" s="81"/>
      <c r="F44" s="81"/>
      <c r="G44" s="77"/>
    </row>
    <row r="45" spans="2:7" s="143" customFormat="1">
      <c r="B45" s="160"/>
      <c r="C45" s="146"/>
      <c r="D45" s="147"/>
      <c r="E45" s="81"/>
      <c r="F45" s="81"/>
      <c r="G45" s="77"/>
    </row>
    <row r="46" spans="2:7" s="143" customFormat="1">
      <c r="B46" s="160"/>
      <c r="C46" s="146"/>
      <c r="D46" s="147"/>
      <c r="E46" s="81"/>
      <c r="F46" s="81"/>
      <c r="G46" s="77"/>
    </row>
    <row r="47" spans="2:7" s="143" customFormat="1">
      <c r="B47" s="160"/>
      <c r="C47" s="146"/>
      <c r="D47" s="147"/>
      <c r="E47" s="81"/>
      <c r="F47" s="81"/>
      <c r="G47" s="77"/>
    </row>
    <row r="48" spans="2:7" s="143" customFormat="1">
      <c r="B48" s="160"/>
      <c r="C48" s="146"/>
      <c r="D48" s="147"/>
      <c r="E48" s="81"/>
      <c r="F48" s="81"/>
      <c r="G48" s="77"/>
    </row>
    <row r="49" spans="2:9" s="143" customFormat="1">
      <c r="B49" s="160"/>
      <c r="C49" s="146"/>
      <c r="D49" s="147"/>
      <c r="E49" s="81"/>
      <c r="F49" s="81"/>
      <c r="G49" s="77"/>
    </row>
    <row r="50" spans="2:9" s="143" customFormat="1">
      <c r="B50" s="160"/>
      <c r="C50" s="146"/>
      <c r="D50" s="147"/>
      <c r="E50" s="81"/>
      <c r="F50" s="81"/>
      <c r="G50" s="77"/>
    </row>
    <row r="51" spans="2:9" s="143" customFormat="1" ht="13.5" thickBot="1">
      <c r="B51" s="160"/>
      <c r="C51" s="146"/>
      <c r="D51" s="147"/>
      <c r="E51" s="81"/>
      <c r="F51" s="81"/>
      <c r="G51" s="83"/>
    </row>
    <row r="52" spans="2:9" ht="13.5" thickBot="1">
      <c r="B52" s="23" t="s">
        <v>48</v>
      </c>
      <c r="C52" s="15"/>
      <c r="D52" s="15"/>
      <c r="E52" s="15"/>
      <c r="F52" s="21"/>
      <c r="G52" s="22">
        <f>SUM(G40:G51)</f>
        <v>0</v>
      </c>
    </row>
    <row r="53" spans="2:9" ht="13.5" thickBot="1">
      <c r="B53" s="49"/>
      <c r="C53" s="45"/>
      <c r="D53" s="45"/>
      <c r="E53" s="45"/>
      <c r="F53" s="45"/>
      <c r="G53" s="50"/>
    </row>
    <row r="54" spans="2:9" ht="13.5" thickBot="1">
      <c r="B54" s="23" t="s">
        <v>84</v>
      </c>
      <c r="C54" s="15"/>
      <c r="D54" s="15"/>
      <c r="E54" s="15"/>
      <c r="F54" s="15"/>
      <c r="G54" s="22">
        <f>IF(Penvoerder!C9="Ja",G52*20%,IF(Penvoerder!C10="Ja",G32*40%,0))</f>
        <v>0</v>
      </c>
    </row>
    <row r="55" spans="2:9" ht="13.5" thickBot="1">
      <c r="B55" s="49"/>
      <c r="C55" s="45"/>
      <c r="D55" s="45"/>
      <c r="E55" s="45"/>
      <c r="F55" s="45"/>
      <c r="G55" s="50"/>
    </row>
    <row r="56" spans="2:9" ht="13.5" thickBot="1">
      <c r="B56" s="26" t="s">
        <v>58</v>
      </c>
      <c r="C56" s="25"/>
      <c r="D56" s="25"/>
      <c r="E56" s="25"/>
      <c r="F56" s="25"/>
      <c r="G56" s="27">
        <f>IF(AND(Loonkostenforfait="Ja",OverigeKostenForfait="Ja"),0,IF(OverigeKostenForfait="Ja",G32*1.4,IF(Loonkostenforfait="Ja",G52*1.2,G32+G52)))</f>
        <v>0</v>
      </c>
    </row>
    <row r="63" spans="2:9" ht="13.5" thickBot="1">
      <c r="B63" s="33" t="s">
        <v>41</v>
      </c>
      <c r="C63" s="18"/>
      <c r="D63" s="18"/>
      <c r="E63" s="18"/>
    </row>
    <row r="64" spans="2:9" ht="25.5">
      <c r="B64" s="76" t="s">
        <v>86</v>
      </c>
      <c r="C64" s="69"/>
      <c r="D64" s="62">
        <v>2020</v>
      </c>
      <c r="E64" s="40">
        <v>2021</v>
      </c>
      <c r="F64" s="41">
        <v>2022</v>
      </c>
      <c r="G64" s="42">
        <v>2023</v>
      </c>
      <c r="I64" s="18"/>
    </row>
    <row r="65" spans="2:9">
      <c r="B65" s="28">
        <f>+G56</f>
        <v>0</v>
      </c>
      <c r="C65" s="70"/>
      <c r="D65" s="77">
        <v>0</v>
      </c>
      <c r="E65" s="77">
        <v>0</v>
      </c>
      <c r="F65" s="77">
        <v>0</v>
      </c>
      <c r="G65" s="118">
        <v>0</v>
      </c>
      <c r="I65" s="18"/>
    </row>
    <row r="66" spans="2:9" ht="13.5" thickBot="1">
      <c r="B66" s="135">
        <f>B65-SUM(D65:G65)</f>
        <v>0</v>
      </c>
      <c r="C66" s="31"/>
      <c r="D66" s="29">
        <f>IF($B$65&lt;&gt;0,D65/$B$65,0)</f>
        <v>0</v>
      </c>
      <c r="E66" s="29">
        <f>IF($B$65&lt;&gt;0,E65/$B$65,0)</f>
        <v>0</v>
      </c>
      <c r="F66" s="29">
        <f>IF($B$65&lt;&gt;0,F65/$B$65,0)</f>
        <v>0</v>
      </c>
      <c r="G66" s="30">
        <f>IF($B$65&lt;&gt;0,G65/$B$65,0)</f>
        <v>0</v>
      </c>
      <c r="I66" s="18"/>
    </row>
    <row r="74" spans="2:9">
      <c r="B74" s="16" t="s">
        <v>49</v>
      </c>
      <c r="C74" s="18"/>
      <c r="D74" s="18"/>
      <c r="E74" s="18"/>
      <c r="F74" s="18"/>
    </row>
    <row r="75" spans="2:9">
      <c r="B75" s="151"/>
      <c r="C75" s="152"/>
      <c r="D75" s="152"/>
      <c r="E75" s="152"/>
      <c r="F75" s="152"/>
      <c r="G75" s="153"/>
      <c r="H75" s="18"/>
    </row>
    <row r="76" spans="2:9">
      <c r="B76" s="154"/>
      <c r="C76" s="155"/>
      <c r="D76" s="155"/>
      <c r="E76" s="155"/>
      <c r="F76" s="155"/>
      <c r="G76" s="156"/>
      <c r="H76" s="18"/>
    </row>
    <row r="77" spans="2:9">
      <c r="B77" s="154"/>
      <c r="C77" s="155"/>
      <c r="D77" s="155"/>
      <c r="E77" s="155"/>
      <c r="F77" s="155"/>
      <c r="G77" s="156"/>
      <c r="H77" s="18"/>
    </row>
    <row r="78" spans="2:9">
      <c r="B78" s="157"/>
      <c r="C78" s="158"/>
      <c r="D78" s="158"/>
      <c r="E78" s="158"/>
      <c r="F78" s="158"/>
      <c r="G78" s="159"/>
      <c r="H78" s="18"/>
    </row>
    <row r="86" spans="2:8" ht="13.5" thickBot="1">
      <c r="B86" s="33" t="s">
        <v>37</v>
      </c>
      <c r="C86" s="24"/>
      <c r="D86" s="24"/>
      <c r="E86" s="24"/>
      <c r="F86" s="24"/>
    </row>
    <row r="87" spans="2:8" ht="27" customHeight="1">
      <c r="B87" s="36" t="s">
        <v>8</v>
      </c>
      <c r="C87" s="72"/>
      <c r="D87" s="69"/>
      <c r="E87" s="75" t="s">
        <v>20</v>
      </c>
      <c r="F87" s="37" t="s">
        <v>85</v>
      </c>
      <c r="G87" s="71" t="s">
        <v>82</v>
      </c>
      <c r="H87" s="18"/>
    </row>
    <row r="88" spans="2:8">
      <c r="B88" s="84">
        <f>+G56</f>
        <v>0</v>
      </c>
      <c r="C88" s="73"/>
      <c r="D88" s="70"/>
      <c r="E88" s="77"/>
      <c r="F88" s="77"/>
      <c r="G88" s="139">
        <f>+C96</f>
        <v>0</v>
      </c>
      <c r="H88" s="18"/>
    </row>
    <row r="89" spans="2:8" ht="13.5" thickBot="1">
      <c r="B89" s="135">
        <f>B88-SUM(E88:G88)</f>
        <v>0</v>
      </c>
      <c r="C89" s="74"/>
      <c r="D89" s="31"/>
      <c r="E89" s="29">
        <f>IF(B88&lt;&gt;0,E88/$B$88,0)</f>
        <v>0</v>
      </c>
      <c r="F89" s="29">
        <f>IF(B88&lt;&gt;0,F88/$B$88,0)</f>
        <v>0</v>
      </c>
      <c r="G89" s="30">
        <f>IF(B88&lt;&gt;0,G88/$B$88,0)</f>
        <v>0</v>
      </c>
      <c r="H89" s="18"/>
    </row>
    <row r="90" spans="2:8">
      <c r="C90" s="18"/>
      <c r="D90" s="18"/>
      <c r="E90" s="18"/>
      <c r="F90" s="18"/>
    </row>
    <row r="91" spans="2:8">
      <c r="B91" s="16" t="s">
        <v>43</v>
      </c>
      <c r="C91" s="18"/>
      <c r="D91" s="18"/>
      <c r="E91" s="18"/>
      <c r="F91" s="18"/>
    </row>
    <row r="92" spans="2:8">
      <c r="B92" s="77" t="s">
        <v>45</v>
      </c>
      <c r="C92" s="77"/>
      <c r="D92" s="18"/>
      <c r="E92" s="18"/>
      <c r="F92" s="18"/>
      <c r="G92"/>
    </row>
    <row r="93" spans="2:8">
      <c r="B93" s="77" t="s">
        <v>44</v>
      </c>
      <c r="C93" s="77"/>
      <c r="D93" s="18"/>
      <c r="E93" s="34"/>
      <c r="F93" s="18"/>
      <c r="G93"/>
    </row>
    <row r="94" spans="2:8">
      <c r="B94" s="77" t="s">
        <v>46</v>
      </c>
      <c r="C94" s="77"/>
      <c r="D94" s="18"/>
      <c r="E94" s="24"/>
      <c r="F94" s="18"/>
      <c r="G94"/>
    </row>
    <row r="95" spans="2:8">
      <c r="B95" s="77" t="s">
        <v>47</v>
      </c>
      <c r="C95" s="77"/>
      <c r="D95" s="18"/>
      <c r="E95" s="35"/>
      <c r="F95" s="18"/>
      <c r="G95"/>
    </row>
    <row r="96" spans="2:8">
      <c r="B96" s="113" t="s">
        <v>129</v>
      </c>
      <c r="C96" s="19">
        <f>SUM(C92:C95)</f>
        <v>0</v>
      </c>
      <c r="D96" s="47"/>
      <c r="E96" s="47"/>
      <c r="F96" s="18"/>
      <c r="G96"/>
    </row>
    <row r="104" spans="2:7" ht="13.5" thickBot="1">
      <c r="B104" s="33" t="s">
        <v>91</v>
      </c>
      <c r="C104" s="45"/>
      <c r="D104" s="45"/>
      <c r="E104" s="45"/>
      <c r="F104" s="45"/>
      <c r="G104" s="24"/>
    </row>
    <row r="105" spans="2:7">
      <c r="B105" s="92" t="s">
        <v>87</v>
      </c>
      <c r="C105" s="85"/>
      <c r="D105" s="85"/>
      <c r="E105" s="85" t="str">
        <f>IF(AND(Penvoerder!C9="Ja",G32&lt;&gt;0),"Loonkosten en forfaitaire opslag zijn begroot, onjuist","Akkoord")</f>
        <v>Akkoord</v>
      </c>
      <c r="F105" s="85"/>
      <c r="G105" s="86"/>
    </row>
    <row r="106" spans="2:7">
      <c r="B106" s="87" t="s">
        <v>88</v>
      </c>
      <c r="C106" s="45"/>
      <c r="D106" s="45"/>
      <c r="E106" s="45" t="str">
        <f>IF(AND(Penvoerder!C10="Ja",G52&lt;&gt;0),"Overige kosten en forfaitaire opslag zijn begroot, onjuist","Akkoord")</f>
        <v>Akkoord</v>
      </c>
      <c r="F106" s="45"/>
      <c r="G106" s="88"/>
    </row>
    <row r="107" spans="2:7">
      <c r="B107" s="87" t="s">
        <v>89</v>
      </c>
      <c r="C107" s="45"/>
      <c r="D107" s="45"/>
      <c r="E107" s="45" t="str">
        <f>IF(SUM(D65:G65)=B65,"Akkoord","Uitgavenplanning is niet gelijk aan subsidiabele kosten")</f>
        <v>Akkoord</v>
      </c>
      <c r="F107" s="45"/>
      <c r="G107" s="88"/>
    </row>
    <row r="108" spans="2:7" ht="13.5" thickBot="1">
      <c r="B108" s="89" t="s">
        <v>90</v>
      </c>
      <c r="C108" s="90"/>
      <c r="D108" s="90"/>
      <c r="E108" s="90" t="str">
        <f>IF(SUM(E88:G88)=B88,"Akkoord","Financiering is niet gelijk aan subsidiabele kosten")</f>
        <v>Akkoord</v>
      </c>
      <c r="F108" s="90"/>
      <c r="G108" s="91"/>
    </row>
  </sheetData>
  <sheetProtection sheet="1" objects="1" scenarios="1" insertRows="0"/>
  <mergeCells count="18">
    <mergeCell ref="B43:D43"/>
    <mergeCell ref="B75:G78"/>
    <mergeCell ref="B46:D46"/>
    <mergeCell ref="B47:D47"/>
    <mergeCell ref="B48:D48"/>
    <mergeCell ref="B49:D49"/>
    <mergeCell ref="B50:D50"/>
    <mergeCell ref="B51:D51"/>
    <mergeCell ref="B44:D44"/>
    <mergeCell ref="B45:D45"/>
    <mergeCell ref="C9:D9"/>
    <mergeCell ref="B40:D40"/>
    <mergeCell ref="B41:D41"/>
    <mergeCell ref="B42:D42"/>
    <mergeCell ref="C5:G5"/>
    <mergeCell ref="C6:D6"/>
    <mergeCell ref="C7:D7"/>
    <mergeCell ref="C8:D8"/>
  </mergeCells>
  <conditionalFormatting sqref="E105:E108">
    <cfRule type="cellIs" dxfId="148" priority="27" stopIfTrue="1" operator="notEqual">
      <formula>"Akkoord"</formula>
    </cfRule>
    <cfRule type="cellIs" dxfId="147" priority="28" stopIfTrue="1" operator="equal">
      <formula>"Akkoord"</formula>
    </cfRule>
  </conditionalFormatting>
  <conditionalFormatting sqref="E105:E108">
    <cfRule type="cellIs" dxfId="146" priority="24" stopIfTrue="1" operator="notEqual">
      <formula>"Akkoord"</formula>
    </cfRule>
    <cfRule type="cellIs" dxfId="145" priority="25" stopIfTrue="1" operator="equal">
      <formula>"Akkoord"</formula>
    </cfRule>
  </conditionalFormatting>
  <conditionalFormatting sqref="E105:E108">
    <cfRule type="cellIs" dxfId="144" priority="19" stopIfTrue="1" operator="notEqual">
      <formula>"Akkoord"</formula>
    </cfRule>
    <cfRule type="cellIs" dxfId="143" priority="20" stopIfTrue="1" operator="equal">
      <formula>"Akkoord"</formula>
    </cfRule>
  </conditionalFormatting>
  <conditionalFormatting sqref="E105:E108">
    <cfRule type="cellIs" dxfId="142" priority="14" stopIfTrue="1" operator="notEqual">
      <formula>"Akkoord"</formula>
    </cfRule>
    <cfRule type="cellIs" dxfId="141" priority="15" stopIfTrue="1" operator="equal">
      <formula>"Akkoord"</formula>
    </cfRule>
  </conditionalFormatting>
  <conditionalFormatting sqref="B75:G78">
    <cfRule type="expression" dxfId="140" priority="5">
      <formula>$C$9="Nee"</formula>
    </cfRule>
  </conditionalFormatting>
  <conditionalFormatting sqref="B66">
    <cfRule type="expression" dxfId="139" priority="3">
      <formula>B66&lt;&gt;0</formula>
    </cfRule>
    <cfRule type="expression" dxfId="138" priority="4">
      <formula>B66=0</formula>
    </cfRule>
  </conditionalFormatting>
  <conditionalFormatting sqref="B89">
    <cfRule type="expression" dxfId="137" priority="1">
      <formula>B89&lt;&gt;0</formula>
    </cfRule>
    <cfRule type="expression" dxfId="136" priority="2">
      <formula>B89=0</formula>
    </cfRule>
  </conditionalFormatting>
  <dataValidations count="8">
    <dataValidation type="list" allowBlank="1" showInputMessage="1" showErrorMessage="1" sqref="E40:E51" xr:uid="{60759139-834D-41C7-A44A-771FC839BAF1}">
      <formula1>"Kosten derden, Afschrijvingskosten, Grondkosten, Inbreng in natura "</formula1>
    </dataValidation>
    <dataValidation type="list" allowBlank="1" showInputMessage="1" showErrorMessage="1" sqref="F20:F31 F40:F51" xr:uid="{F058FB6C-648E-40D9-ABBF-33EF96C4EA13}">
      <formula1>Werkpakketten</formula1>
    </dataValidation>
    <dataValidation type="list" allowBlank="1" showInputMessage="1" showErrorMessage="1" promptTitle="Toelichting" prompt="Het gaat om opbrengsten die een direct gevolg zijn van de uitvoering van de projectactiviteiten tijdens, of na de uitvoering van uw project." sqref="C9:D9" xr:uid="{8EC2246A-508E-47A6-B241-970DC17B0B8D}">
      <formula1>"Ja,Nee"</formula1>
    </dataValidation>
    <dataValidation type="list" allowBlank="1" showInputMessage="1" showErrorMessage="1" promptTitle="Toelichting" prompt="Kies uw ondernemingsomvang volgens de MKB definitie._x000a__x000a_" sqref="C7:D7" xr:uid="{07ED87A8-F992-4C88-88EC-43DE31296317}">
      <formula1>"Klein, Middel, Groot"</formula1>
    </dataValidation>
    <dataValidation type="list" allowBlank="1" showInputMessage="1" showErrorMessage="1" promptTitle="Toelichting" prompt="Indien er sprake is van niet of gedeeltelijk niet verrekenbare of compensabele BTW dan dient u de kosten incl. het (niet verrekenbare deel van de) BTW te begroten. Tevens dient uw subsidieaanvraag voorzien te worden van een BTW-verklaring" sqref="C8:D8" xr:uid="{C33D66B8-CF3A-4AAD-A180-854323C83606}">
      <formula1>"Ja,Nee,Gedeeltelijk"</formula1>
    </dataValidation>
    <dataValidation allowBlank="1" showInputMessage="1" showErrorMessage="1" promptTitle="LET OP" prompt="In 2020 kunnen alleen voorbereidingskosten worden opgenomen." sqref="D65" xr:uid="{5ED6CC76-C648-43A5-8A94-68025E6C7EA9}"/>
    <dataValidation type="list" allowBlank="1" showInputMessage="1" showErrorMessage="1" promptTitle="Toelichting" prompt="Kies uw ondernemingsomvang volgens de MKB definitie._x000a__x000a_" sqref="C6:D6" xr:uid="{FA205430-F3DA-4FB4-B7A4-E1D0842F45C4}">
      <formula1>"Eenmanszaak, VOF, Maatschap , Coöperatie, Stichting, Vereniging, NV, BV, ZBO, Organisatie op grond van de wet, Overige"</formula1>
    </dataValidation>
    <dataValidation type="list" allowBlank="1" showInputMessage="1" showErrorMessage="1" sqref="E20:E31" xr:uid="{DC202F36-89C1-4084-A53F-B572135BFAE0}">
      <formula1>"Loonkosten + vast percentage, IKS, Uurtarieven EC,Loonkosten deeltijd met wg-verklaring, Vast uurtarief"</formula1>
    </dataValidation>
  </dataValidations>
  <pageMargins left="0.7" right="0.7" top="0.75" bottom="0.75" header="0.3" footer="0.3"/>
  <pageSetup paperSize="9"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expression" priority="17" stopIfTrue="1" id="{E07F7BA0-0B18-4AF8-8A2F-613FBD20611B}">
            <xm:f>Penvoerder!$C$9="Ja"</xm:f>
            <x14:dxf>
              <fill>
                <patternFill>
                  <bgColor theme="0" tint="-0.499984740745262"/>
                </patternFill>
              </fill>
            </x14:dxf>
          </x14:cfRule>
          <xm:sqref>B18:G32</xm:sqref>
        </x14:conditionalFormatting>
        <x14:conditionalFormatting xmlns:xm="http://schemas.microsoft.com/office/excel/2006/main">
          <x14:cfRule type="expression" priority="16" stopIfTrue="1" id="{5D0D23BD-83AE-4F7C-A0E4-5635BA48E3F2}">
            <xm:f>Penvoerder!$C$10="Ja"</xm:f>
            <x14:dxf>
              <fill>
                <patternFill>
                  <bgColor theme="0" tint="-0.499984740745262"/>
                </patternFill>
              </fill>
            </x14:dxf>
          </x14:cfRule>
          <xm:sqref>B38:G52</xm:sqref>
        </x14:conditionalFormatting>
        <x14:conditionalFormatting xmlns:xm="http://schemas.microsoft.com/office/excel/2006/main">
          <x14:cfRule type="expression" priority="12" stopIfTrue="1" id="{8048FA76-2660-4EC6-89CB-6E640084A233}">
            <xm:f>Penvoerder!$C$9="Ja"</xm:f>
            <x14:dxf>
              <fill>
                <patternFill>
                  <bgColor theme="0" tint="-0.499984740745262"/>
                </patternFill>
              </fill>
            </x14:dxf>
          </x14:cfRule>
          <xm:sqref>B18:G19</xm:sqref>
        </x14:conditionalFormatting>
        <x14:conditionalFormatting xmlns:xm="http://schemas.microsoft.com/office/excel/2006/main">
          <x14:cfRule type="expression" priority="11" stopIfTrue="1" id="{474DC2D0-25F9-4B3D-9BF3-FD6ED2C8495C}">
            <xm:f>Penvoerder!$C$10="Ja"</xm:f>
            <x14:dxf>
              <fill>
                <patternFill>
                  <bgColor theme="0" tint="-0.499984740745262"/>
                </patternFill>
              </fill>
            </x14:dxf>
          </x14:cfRule>
          <xm:sqref>B38:G39</xm:sqref>
        </x14:conditionalFormatting>
        <x14:conditionalFormatting xmlns:xm="http://schemas.microsoft.com/office/excel/2006/main">
          <x14:cfRule type="expression" priority="7" stopIfTrue="1" id="{92804318-D8F3-484E-8453-2A1280E73E82}">
            <xm:f>Penvoerder!$C$10="Ja"</xm:f>
            <x14:dxf>
              <fill>
                <patternFill>
                  <bgColor theme="0" tint="-0.499984740745262"/>
                </patternFill>
              </fill>
            </x14:dxf>
          </x14:cfRule>
          <xm:sqref>E40:G40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dimension ref="B1:I108"/>
  <sheetViews>
    <sheetView workbookViewId="0">
      <selection activeCell="C17" sqref="C17"/>
    </sheetView>
  </sheetViews>
  <sheetFormatPr defaultColWidth="8.85546875" defaultRowHeight="12.75"/>
  <cols>
    <col min="1" max="1" width="1.7109375" customWidth="1"/>
    <col min="2" max="2" width="34.85546875" customWidth="1"/>
    <col min="3" max="3" width="14" customWidth="1"/>
    <col min="4" max="4" width="12" customWidth="1"/>
    <col min="5" max="5" width="17.7109375" customWidth="1"/>
    <col min="6" max="6" width="29.42578125" customWidth="1"/>
    <col min="7" max="7" width="16.28515625" style="18" customWidth="1"/>
  </cols>
  <sheetData>
    <row r="1" spans="2:7">
      <c r="B1" s="16" t="s">
        <v>26</v>
      </c>
      <c r="D1" s="52"/>
      <c r="E1" s="131" t="s">
        <v>125</v>
      </c>
    </row>
    <row r="2" spans="2:7">
      <c r="B2" s="16"/>
      <c r="D2" s="61"/>
      <c r="E2" s="131" t="s">
        <v>126</v>
      </c>
    </row>
    <row r="3" spans="2:7">
      <c r="B3" s="16"/>
      <c r="D3" s="130"/>
      <c r="E3" s="131" t="s">
        <v>127</v>
      </c>
    </row>
    <row r="5" spans="2:7">
      <c r="B5" s="17" t="s">
        <v>27</v>
      </c>
      <c r="C5" s="160"/>
      <c r="D5" s="146"/>
      <c r="E5" s="146"/>
      <c r="F5" s="146"/>
      <c r="G5" s="147"/>
    </row>
    <row r="6" spans="2:7">
      <c r="B6" s="17" t="s">
        <v>21</v>
      </c>
      <c r="C6" s="148"/>
      <c r="D6" s="149"/>
    </row>
    <row r="7" spans="2:7">
      <c r="B7" s="17" t="s">
        <v>83</v>
      </c>
      <c r="C7" s="148"/>
      <c r="D7" s="149"/>
    </row>
    <row r="8" spans="2:7">
      <c r="B8" s="46" t="s">
        <v>50</v>
      </c>
      <c r="C8" s="148"/>
      <c r="D8" s="149"/>
    </row>
    <row r="9" spans="2:7">
      <c r="B9" s="60" t="s">
        <v>61</v>
      </c>
      <c r="C9" s="150"/>
      <c r="D9" s="150"/>
    </row>
    <row r="18" spans="2:7">
      <c r="B18" s="53" t="s">
        <v>28</v>
      </c>
      <c r="C18" s="51"/>
      <c r="D18" s="51"/>
      <c r="E18" s="51"/>
      <c r="F18" s="51"/>
      <c r="G18" s="48"/>
    </row>
    <row r="19" spans="2:7">
      <c r="B19" s="54" t="s">
        <v>51</v>
      </c>
      <c r="C19" s="54" t="s">
        <v>29</v>
      </c>
      <c r="D19" s="54" t="s">
        <v>30</v>
      </c>
      <c r="E19" s="54" t="s">
        <v>31</v>
      </c>
      <c r="F19" s="54" t="s">
        <v>32</v>
      </c>
      <c r="G19" s="55" t="s">
        <v>33</v>
      </c>
    </row>
    <row r="20" spans="2:7" s="143" customFormat="1">
      <c r="B20" s="78"/>
      <c r="C20" s="78"/>
      <c r="D20" s="78"/>
      <c r="E20" s="81"/>
      <c r="F20" s="81"/>
      <c r="G20" s="142" t="str">
        <f>IF(AND(B20&lt;&gt;"",C20&gt;0,D20&gt;0,E20&lt;&gt;"",F20&lt;&gt;""),IF(E20="Vast uurtarief",C20*39,+C20*D20),"")</f>
        <v/>
      </c>
    </row>
    <row r="21" spans="2:7" s="143" customFormat="1">
      <c r="B21" s="78"/>
      <c r="C21" s="78"/>
      <c r="D21" s="78"/>
      <c r="E21" s="81"/>
      <c r="F21" s="81"/>
      <c r="G21" s="142" t="str">
        <f t="shared" ref="G21:G31" si="0">IF(AND(B21&lt;&gt;"",C21&gt;0,D21&gt;0,E21&lt;&gt;"",F21&lt;&gt;""),IF(E21="Vast uurtarief",C21*39,+C21*D21),"")</f>
        <v/>
      </c>
    </row>
    <row r="22" spans="2:7" s="143" customFormat="1">
      <c r="B22" s="78"/>
      <c r="C22" s="78"/>
      <c r="D22" s="78"/>
      <c r="E22" s="81"/>
      <c r="F22" s="81"/>
      <c r="G22" s="142" t="str">
        <f t="shared" si="0"/>
        <v/>
      </c>
    </row>
    <row r="23" spans="2:7" s="143" customFormat="1">
      <c r="B23" s="78"/>
      <c r="C23" s="78"/>
      <c r="D23" s="78"/>
      <c r="E23" s="81"/>
      <c r="F23" s="81"/>
      <c r="G23" s="142" t="str">
        <f t="shared" si="0"/>
        <v/>
      </c>
    </row>
    <row r="24" spans="2:7" s="143" customFormat="1">
      <c r="B24" s="78"/>
      <c r="C24" s="78"/>
      <c r="D24" s="78"/>
      <c r="E24" s="81"/>
      <c r="F24" s="81"/>
      <c r="G24" s="142" t="str">
        <f t="shared" si="0"/>
        <v/>
      </c>
    </row>
    <row r="25" spans="2:7" s="143" customFormat="1">
      <c r="B25" s="78"/>
      <c r="C25" s="78"/>
      <c r="D25" s="78"/>
      <c r="E25" s="81"/>
      <c r="F25" s="81"/>
      <c r="G25" s="142" t="str">
        <f t="shared" si="0"/>
        <v/>
      </c>
    </row>
    <row r="26" spans="2:7" s="143" customFormat="1">
      <c r="B26" s="78"/>
      <c r="C26" s="78"/>
      <c r="D26" s="78"/>
      <c r="E26" s="81"/>
      <c r="F26" s="81"/>
      <c r="G26" s="142" t="str">
        <f t="shared" si="0"/>
        <v/>
      </c>
    </row>
    <row r="27" spans="2:7" s="143" customFormat="1">
      <c r="B27" s="78"/>
      <c r="C27" s="78"/>
      <c r="D27" s="78"/>
      <c r="E27" s="81"/>
      <c r="F27" s="81"/>
      <c r="G27" s="142" t="str">
        <f t="shared" si="0"/>
        <v/>
      </c>
    </row>
    <row r="28" spans="2:7" s="143" customFormat="1">
      <c r="B28" s="78"/>
      <c r="C28" s="78"/>
      <c r="D28" s="78"/>
      <c r="E28" s="81"/>
      <c r="F28" s="81"/>
      <c r="G28" s="142" t="str">
        <f t="shared" si="0"/>
        <v/>
      </c>
    </row>
    <row r="29" spans="2:7" s="143" customFormat="1">
      <c r="B29" s="78"/>
      <c r="C29" s="78"/>
      <c r="D29" s="78"/>
      <c r="E29" s="81"/>
      <c r="F29" s="81"/>
      <c r="G29" s="142" t="str">
        <f t="shared" si="0"/>
        <v/>
      </c>
    </row>
    <row r="30" spans="2:7" s="143" customFormat="1">
      <c r="B30" s="78"/>
      <c r="C30" s="78"/>
      <c r="D30" s="78"/>
      <c r="E30" s="81"/>
      <c r="F30" s="81"/>
      <c r="G30" s="142" t="str">
        <f t="shared" si="0"/>
        <v/>
      </c>
    </row>
    <row r="31" spans="2:7" s="143" customFormat="1" ht="13.5" thickBot="1">
      <c r="B31" s="82"/>
      <c r="C31" s="82"/>
      <c r="D31" s="82"/>
      <c r="E31" s="81"/>
      <c r="F31" s="81"/>
      <c r="G31" s="142" t="str">
        <f t="shared" si="0"/>
        <v/>
      </c>
    </row>
    <row r="32" spans="2:7" ht="13.5" thickBot="1">
      <c r="B32" s="23" t="s">
        <v>34</v>
      </c>
      <c r="C32" s="15"/>
      <c r="D32" s="15"/>
      <c r="E32" s="15"/>
      <c r="F32" s="21"/>
      <c r="G32" s="22">
        <f>SUM(G20:G31)</f>
        <v>0</v>
      </c>
    </row>
    <row r="33" spans="2:7">
      <c r="B33" s="49"/>
      <c r="C33" s="45"/>
      <c r="D33" s="45"/>
      <c r="E33" s="45"/>
      <c r="F33" s="45"/>
      <c r="G33" s="50"/>
    </row>
    <row r="34" spans="2:7">
      <c r="B34" s="49"/>
      <c r="C34" s="45"/>
      <c r="D34" s="45"/>
      <c r="E34" s="45"/>
      <c r="F34" s="45"/>
      <c r="G34" s="50"/>
    </row>
    <row r="35" spans="2:7">
      <c r="B35" s="49"/>
      <c r="C35" s="45"/>
      <c r="D35" s="45"/>
      <c r="E35" s="45"/>
      <c r="F35" s="45"/>
      <c r="G35" s="50"/>
    </row>
    <row r="36" spans="2:7">
      <c r="B36" s="49"/>
      <c r="C36" s="45"/>
      <c r="D36" s="45"/>
      <c r="E36" s="45"/>
      <c r="F36" s="45"/>
      <c r="G36" s="50"/>
    </row>
    <row r="38" spans="2:7">
      <c r="B38" s="16" t="s">
        <v>42</v>
      </c>
    </row>
    <row r="39" spans="2:7">
      <c r="B39" s="54" t="s">
        <v>35</v>
      </c>
      <c r="C39" s="54"/>
      <c r="D39" s="54"/>
      <c r="E39" s="54" t="s">
        <v>31</v>
      </c>
      <c r="F39" s="54" t="s">
        <v>32</v>
      </c>
      <c r="G39" s="55" t="s">
        <v>33</v>
      </c>
    </row>
    <row r="40" spans="2:7" s="143" customFormat="1">
      <c r="B40" s="160"/>
      <c r="C40" s="146"/>
      <c r="D40" s="147"/>
      <c r="E40" s="81"/>
      <c r="F40" s="81"/>
      <c r="G40" s="77"/>
    </row>
    <row r="41" spans="2:7" s="143" customFormat="1">
      <c r="B41" s="160"/>
      <c r="C41" s="146"/>
      <c r="D41" s="147"/>
      <c r="E41" s="81"/>
      <c r="F41" s="81"/>
      <c r="G41" s="77"/>
    </row>
    <row r="42" spans="2:7" s="143" customFormat="1">
      <c r="B42" s="160"/>
      <c r="C42" s="146"/>
      <c r="D42" s="147"/>
      <c r="E42" s="81"/>
      <c r="F42" s="81"/>
      <c r="G42" s="77"/>
    </row>
    <row r="43" spans="2:7" s="143" customFormat="1">
      <c r="B43" s="160"/>
      <c r="C43" s="146"/>
      <c r="D43" s="147"/>
      <c r="E43" s="81"/>
      <c r="F43" s="81"/>
      <c r="G43" s="77"/>
    </row>
    <row r="44" spans="2:7" s="143" customFormat="1">
      <c r="B44" s="160"/>
      <c r="C44" s="146"/>
      <c r="D44" s="147"/>
      <c r="E44" s="81"/>
      <c r="F44" s="81"/>
      <c r="G44" s="77"/>
    </row>
    <row r="45" spans="2:7" s="143" customFormat="1">
      <c r="B45" s="160"/>
      <c r="C45" s="146"/>
      <c r="D45" s="147"/>
      <c r="E45" s="81"/>
      <c r="F45" s="81"/>
      <c r="G45" s="77"/>
    </row>
    <row r="46" spans="2:7" s="143" customFormat="1">
      <c r="B46" s="160"/>
      <c r="C46" s="146"/>
      <c r="D46" s="147"/>
      <c r="E46" s="81"/>
      <c r="F46" s="81"/>
      <c r="G46" s="77"/>
    </row>
    <row r="47" spans="2:7" s="143" customFormat="1">
      <c r="B47" s="160"/>
      <c r="C47" s="146"/>
      <c r="D47" s="147"/>
      <c r="E47" s="81"/>
      <c r="F47" s="81"/>
      <c r="G47" s="77"/>
    </row>
    <row r="48" spans="2:7" s="143" customFormat="1">
      <c r="B48" s="160"/>
      <c r="C48" s="146"/>
      <c r="D48" s="147"/>
      <c r="E48" s="81"/>
      <c r="F48" s="81"/>
      <c r="G48" s="77"/>
    </row>
    <row r="49" spans="2:9" s="143" customFormat="1">
      <c r="B49" s="160"/>
      <c r="C49" s="146"/>
      <c r="D49" s="147"/>
      <c r="E49" s="81"/>
      <c r="F49" s="81"/>
      <c r="G49" s="77"/>
    </row>
    <row r="50" spans="2:9" s="143" customFormat="1">
      <c r="B50" s="160"/>
      <c r="C50" s="146"/>
      <c r="D50" s="147"/>
      <c r="E50" s="81"/>
      <c r="F50" s="81"/>
      <c r="G50" s="77"/>
    </row>
    <row r="51" spans="2:9" s="143" customFormat="1" ht="13.5" thickBot="1">
      <c r="B51" s="160"/>
      <c r="C51" s="146"/>
      <c r="D51" s="147"/>
      <c r="E51" s="81"/>
      <c r="F51" s="81"/>
      <c r="G51" s="83"/>
    </row>
    <row r="52" spans="2:9" ht="13.5" thickBot="1">
      <c r="B52" s="23" t="s">
        <v>48</v>
      </c>
      <c r="C52" s="15"/>
      <c r="D52" s="15"/>
      <c r="E52" s="15"/>
      <c r="F52" s="21"/>
      <c r="G52" s="22">
        <f>SUM(G40:G51)</f>
        <v>0</v>
      </c>
    </row>
    <row r="53" spans="2:9" ht="13.5" thickBot="1">
      <c r="B53" s="49"/>
      <c r="C53" s="45"/>
      <c r="D53" s="45"/>
      <c r="E53" s="45"/>
      <c r="F53" s="45"/>
      <c r="G53" s="50"/>
    </row>
    <row r="54" spans="2:9" ht="13.5" thickBot="1">
      <c r="B54" s="23" t="s">
        <v>84</v>
      </c>
      <c r="C54" s="15"/>
      <c r="D54" s="15"/>
      <c r="E54" s="15"/>
      <c r="F54" s="15"/>
      <c r="G54" s="22">
        <f>IF(Penvoerder!C9="Ja",G52*20%,IF(Penvoerder!C10="Ja",G32*40%,0))</f>
        <v>0</v>
      </c>
    </row>
    <row r="55" spans="2:9" ht="13.5" thickBot="1">
      <c r="B55" s="49"/>
      <c r="C55" s="45"/>
      <c r="D55" s="45"/>
      <c r="E55" s="45"/>
      <c r="F55" s="45"/>
      <c r="G55" s="50"/>
    </row>
    <row r="56" spans="2:9" ht="13.5" thickBot="1">
      <c r="B56" s="26" t="s">
        <v>58</v>
      </c>
      <c r="C56" s="25"/>
      <c r="D56" s="25"/>
      <c r="E56" s="25"/>
      <c r="F56" s="25"/>
      <c r="G56" s="27">
        <f>IF(AND(Loonkostenforfait="Ja",OverigeKostenForfait="Ja"),0,IF(OverigeKostenForfait="Ja",G32*1.4,IF(Loonkostenforfait="Ja",G52*1.2,G32+G52)))</f>
        <v>0</v>
      </c>
    </row>
    <row r="63" spans="2:9" ht="13.5" thickBot="1">
      <c r="B63" s="33" t="s">
        <v>41</v>
      </c>
      <c r="C63" s="18"/>
      <c r="D63" s="18"/>
      <c r="E63" s="18"/>
    </row>
    <row r="64" spans="2:9" ht="25.5">
      <c r="B64" s="76" t="s">
        <v>86</v>
      </c>
      <c r="C64" s="69"/>
      <c r="D64" s="62">
        <v>2020</v>
      </c>
      <c r="E64" s="40">
        <v>2021</v>
      </c>
      <c r="F64" s="41">
        <v>2022</v>
      </c>
      <c r="G64" s="42">
        <v>2023</v>
      </c>
      <c r="I64" s="18"/>
    </row>
    <row r="65" spans="2:9">
      <c r="B65" s="28">
        <f>+G56</f>
        <v>0</v>
      </c>
      <c r="C65" s="70"/>
      <c r="D65" s="77">
        <v>0</v>
      </c>
      <c r="E65" s="77">
        <v>0</v>
      </c>
      <c r="F65" s="77">
        <v>0</v>
      </c>
      <c r="G65" s="118">
        <v>0</v>
      </c>
      <c r="I65" s="18"/>
    </row>
    <row r="66" spans="2:9" ht="13.5" thickBot="1">
      <c r="B66" s="135">
        <f>B65-SUM(D65:G65)</f>
        <v>0</v>
      </c>
      <c r="C66" s="31"/>
      <c r="D66" s="29">
        <f>IF($B$65&lt;&gt;0,D65/$B$65,0)</f>
        <v>0</v>
      </c>
      <c r="E66" s="29">
        <f>IF($B$65&lt;&gt;0,E65/$B$65,0)</f>
        <v>0</v>
      </c>
      <c r="F66" s="29">
        <f>IF($B$65&lt;&gt;0,F65/$B$65,0)</f>
        <v>0</v>
      </c>
      <c r="G66" s="30">
        <f>IF($B$65&lt;&gt;0,G65/$B$65,0)</f>
        <v>0</v>
      </c>
      <c r="I66" s="18"/>
    </row>
    <row r="74" spans="2:9">
      <c r="B74" s="16" t="s">
        <v>49</v>
      </c>
      <c r="C74" s="18"/>
      <c r="D74" s="18"/>
      <c r="E74" s="18"/>
      <c r="F74" s="18"/>
    </row>
    <row r="75" spans="2:9">
      <c r="B75" s="151"/>
      <c r="C75" s="152"/>
      <c r="D75" s="152"/>
      <c r="E75" s="152"/>
      <c r="F75" s="152"/>
      <c r="G75" s="153"/>
      <c r="H75" s="18"/>
    </row>
    <row r="76" spans="2:9">
      <c r="B76" s="154"/>
      <c r="C76" s="155"/>
      <c r="D76" s="155"/>
      <c r="E76" s="155"/>
      <c r="F76" s="155"/>
      <c r="G76" s="156"/>
      <c r="H76" s="18"/>
    </row>
    <row r="77" spans="2:9">
      <c r="B77" s="154"/>
      <c r="C77" s="155"/>
      <c r="D77" s="155"/>
      <c r="E77" s="155"/>
      <c r="F77" s="155"/>
      <c r="G77" s="156"/>
      <c r="H77" s="18"/>
    </row>
    <row r="78" spans="2:9">
      <c r="B78" s="157"/>
      <c r="C78" s="158"/>
      <c r="D78" s="158"/>
      <c r="E78" s="158"/>
      <c r="F78" s="158"/>
      <c r="G78" s="159"/>
      <c r="H78" s="18"/>
    </row>
    <row r="86" spans="2:8" ht="13.5" thickBot="1">
      <c r="B86" s="33" t="s">
        <v>37</v>
      </c>
      <c r="C86" s="24"/>
      <c r="D86" s="24"/>
      <c r="E86" s="24"/>
      <c r="F86" s="24"/>
    </row>
    <row r="87" spans="2:8" ht="27" customHeight="1">
      <c r="B87" s="36" t="s">
        <v>8</v>
      </c>
      <c r="C87" s="72"/>
      <c r="D87" s="69"/>
      <c r="E87" s="75" t="s">
        <v>20</v>
      </c>
      <c r="F87" s="37" t="s">
        <v>85</v>
      </c>
      <c r="G87" s="71" t="s">
        <v>82</v>
      </c>
      <c r="H87" s="18"/>
    </row>
    <row r="88" spans="2:8">
      <c r="B88" s="84">
        <f>+G56</f>
        <v>0</v>
      </c>
      <c r="C88" s="73"/>
      <c r="D88" s="70"/>
      <c r="E88" s="77"/>
      <c r="F88" s="77"/>
      <c r="G88" s="139">
        <f>+C96</f>
        <v>0</v>
      </c>
      <c r="H88" s="18"/>
    </row>
    <row r="89" spans="2:8" ht="13.5" thickBot="1">
      <c r="B89" s="135">
        <f>B88-SUM(E88:G88)</f>
        <v>0</v>
      </c>
      <c r="C89" s="74"/>
      <c r="D89" s="31"/>
      <c r="E89" s="29">
        <f>IF(B88&lt;&gt;0,E88/$B$88,0)</f>
        <v>0</v>
      </c>
      <c r="F89" s="29">
        <f>IF(B88&lt;&gt;0,F88/$B$88,0)</f>
        <v>0</v>
      </c>
      <c r="G89" s="30">
        <f>IF(B88&lt;&gt;0,G88/$B$88,0)</f>
        <v>0</v>
      </c>
      <c r="H89" s="18"/>
    </row>
    <row r="90" spans="2:8">
      <c r="C90" s="18"/>
      <c r="D90" s="18"/>
      <c r="E90" s="18"/>
      <c r="F90" s="18"/>
    </row>
    <row r="91" spans="2:8">
      <c r="B91" s="16" t="s">
        <v>43</v>
      </c>
      <c r="C91" s="18"/>
      <c r="D91" s="18"/>
      <c r="E91" s="18"/>
      <c r="F91" s="18"/>
    </row>
    <row r="92" spans="2:8">
      <c r="B92" s="77" t="s">
        <v>45</v>
      </c>
      <c r="C92" s="77"/>
      <c r="D92" s="18"/>
      <c r="E92" s="18"/>
      <c r="F92" s="18"/>
      <c r="G92"/>
    </row>
    <row r="93" spans="2:8">
      <c r="B93" s="77" t="s">
        <v>44</v>
      </c>
      <c r="C93" s="77"/>
      <c r="D93" s="18"/>
      <c r="E93" s="34"/>
      <c r="F93" s="18"/>
      <c r="G93"/>
    </row>
    <row r="94" spans="2:8">
      <c r="B94" s="77" t="s">
        <v>46</v>
      </c>
      <c r="C94" s="77"/>
      <c r="D94" s="18"/>
      <c r="E94" s="24"/>
      <c r="F94" s="18"/>
      <c r="G94"/>
    </row>
    <row r="95" spans="2:8">
      <c r="B95" s="77" t="s">
        <v>47</v>
      </c>
      <c r="C95" s="77"/>
      <c r="D95" s="18"/>
      <c r="E95" s="35"/>
      <c r="F95" s="18"/>
      <c r="G95"/>
    </row>
    <row r="96" spans="2:8">
      <c r="B96" s="113" t="s">
        <v>129</v>
      </c>
      <c r="C96" s="19">
        <f>SUM(C92:C95)</f>
        <v>0</v>
      </c>
      <c r="D96" s="47"/>
      <c r="E96" s="47"/>
      <c r="F96" s="18"/>
      <c r="G96"/>
    </row>
    <row r="104" spans="2:7" ht="13.5" thickBot="1">
      <c r="B104" s="33" t="s">
        <v>91</v>
      </c>
      <c r="C104" s="45"/>
      <c r="D104" s="45"/>
      <c r="E104" s="45"/>
      <c r="F104" s="45"/>
      <c r="G104" s="24"/>
    </row>
    <row r="105" spans="2:7">
      <c r="B105" s="92" t="s">
        <v>87</v>
      </c>
      <c r="C105" s="85"/>
      <c r="D105" s="85"/>
      <c r="E105" s="85" t="str">
        <f>IF(AND(Penvoerder!C9="Ja",G32&lt;&gt;0),"Loonkosten en forfaitaire opslag zijn begroot, onjuist","Akkoord")</f>
        <v>Akkoord</v>
      </c>
      <c r="F105" s="85"/>
      <c r="G105" s="86"/>
    </row>
    <row r="106" spans="2:7">
      <c r="B106" s="87" t="s">
        <v>88</v>
      </c>
      <c r="C106" s="45"/>
      <c r="D106" s="45"/>
      <c r="E106" s="45" t="str">
        <f>IF(AND(Penvoerder!C10="Ja",G52&lt;&gt;0),"Overige kosten en forfaitaire opslag zijn begroot, onjuist","Akkoord")</f>
        <v>Akkoord</v>
      </c>
      <c r="F106" s="45"/>
      <c r="G106" s="88"/>
    </row>
    <row r="107" spans="2:7">
      <c r="B107" s="87" t="s">
        <v>89</v>
      </c>
      <c r="C107" s="45"/>
      <c r="D107" s="45"/>
      <c r="E107" s="45" t="str">
        <f>IF(SUM(D65:G65)=B65,"Akkoord","Uitgavenplanning is niet gelijk aan subsidiabele kosten")</f>
        <v>Akkoord</v>
      </c>
      <c r="F107" s="45"/>
      <c r="G107" s="88"/>
    </row>
    <row r="108" spans="2:7" ht="13.5" thickBot="1">
      <c r="B108" s="89" t="s">
        <v>90</v>
      </c>
      <c r="C108" s="90"/>
      <c r="D108" s="90"/>
      <c r="E108" s="90" t="str">
        <f>IF(SUM(E88:G88)=B88,"Akkoord","Financiering is niet gelijk aan subsidiabele kosten")</f>
        <v>Akkoord</v>
      </c>
      <c r="F108" s="90"/>
      <c r="G108" s="91"/>
    </row>
  </sheetData>
  <sheetProtection sheet="1" objects="1" scenarios="1" insertRows="0"/>
  <mergeCells count="18">
    <mergeCell ref="B43:D43"/>
    <mergeCell ref="B75:G78"/>
    <mergeCell ref="B46:D46"/>
    <mergeCell ref="B47:D47"/>
    <mergeCell ref="B48:D48"/>
    <mergeCell ref="B49:D49"/>
    <mergeCell ref="B50:D50"/>
    <mergeCell ref="B51:D51"/>
    <mergeCell ref="B44:D44"/>
    <mergeCell ref="B45:D45"/>
    <mergeCell ref="C9:D9"/>
    <mergeCell ref="B40:D40"/>
    <mergeCell ref="B41:D41"/>
    <mergeCell ref="B42:D42"/>
    <mergeCell ref="C5:G5"/>
    <mergeCell ref="C6:D6"/>
    <mergeCell ref="C7:D7"/>
    <mergeCell ref="C8:D8"/>
  </mergeCells>
  <conditionalFormatting sqref="E105:E108">
    <cfRule type="cellIs" dxfId="130" priority="27" stopIfTrue="1" operator="notEqual">
      <formula>"Akkoord"</formula>
    </cfRule>
    <cfRule type="cellIs" dxfId="129" priority="28" stopIfTrue="1" operator="equal">
      <formula>"Akkoord"</formula>
    </cfRule>
  </conditionalFormatting>
  <conditionalFormatting sqref="E105:E108">
    <cfRule type="cellIs" dxfId="128" priority="24" stopIfTrue="1" operator="notEqual">
      <formula>"Akkoord"</formula>
    </cfRule>
    <cfRule type="cellIs" dxfId="127" priority="25" stopIfTrue="1" operator="equal">
      <formula>"Akkoord"</formula>
    </cfRule>
  </conditionalFormatting>
  <conditionalFormatting sqref="E105:E108">
    <cfRule type="cellIs" dxfId="126" priority="19" stopIfTrue="1" operator="notEqual">
      <formula>"Akkoord"</formula>
    </cfRule>
    <cfRule type="cellIs" dxfId="125" priority="20" stopIfTrue="1" operator="equal">
      <formula>"Akkoord"</formula>
    </cfRule>
  </conditionalFormatting>
  <conditionalFormatting sqref="E105:E108">
    <cfRule type="cellIs" dxfId="124" priority="14" stopIfTrue="1" operator="notEqual">
      <formula>"Akkoord"</formula>
    </cfRule>
    <cfRule type="cellIs" dxfId="123" priority="15" stopIfTrue="1" operator="equal">
      <formula>"Akkoord"</formula>
    </cfRule>
  </conditionalFormatting>
  <conditionalFormatting sqref="B75:G78">
    <cfRule type="expression" dxfId="122" priority="5">
      <formula>$C$9="Nee"</formula>
    </cfRule>
  </conditionalFormatting>
  <conditionalFormatting sqref="B66">
    <cfRule type="expression" dxfId="121" priority="3">
      <formula>B66&lt;&gt;0</formula>
    </cfRule>
    <cfRule type="expression" dxfId="120" priority="4">
      <formula>B66=0</formula>
    </cfRule>
  </conditionalFormatting>
  <conditionalFormatting sqref="B89">
    <cfRule type="expression" dxfId="119" priority="1">
      <formula>B89&lt;&gt;0</formula>
    </cfRule>
    <cfRule type="expression" dxfId="118" priority="2">
      <formula>B89=0</formula>
    </cfRule>
  </conditionalFormatting>
  <dataValidations count="8">
    <dataValidation type="list" allowBlank="1" showInputMessage="1" showErrorMessage="1" sqref="E40:E51" xr:uid="{5DD16F48-89C0-4065-AA75-83681555775E}">
      <formula1>"Kosten derden, Afschrijvingskosten, Grondkosten, Inbreng in natura "</formula1>
    </dataValidation>
    <dataValidation type="list" allowBlank="1" showInputMessage="1" showErrorMessage="1" sqref="F20:F31 F40:F51" xr:uid="{FBC60E71-D6CB-4CD9-86F8-F2B5656139D8}">
      <formula1>Werkpakketten</formula1>
    </dataValidation>
    <dataValidation type="list" allowBlank="1" showInputMessage="1" showErrorMessage="1" promptTitle="Toelichting" prompt="Het gaat om opbrengsten die een direct gevolg zijn van de uitvoering van de projectactiviteiten tijdens, of na de uitvoering van uw project." sqref="C9:D9" xr:uid="{62A554FE-F429-47D5-84C5-E90D0FA57897}">
      <formula1>"Ja,Nee"</formula1>
    </dataValidation>
    <dataValidation type="list" allowBlank="1" showInputMessage="1" showErrorMessage="1" promptTitle="Toelichting" prompt="Kies uw ondernemingsomvang volgens de MKB definitie._x000a__x000a_" sqref="C7:D7" xr:uid="{B8D9F0C6-BE6F-421E-BA6D-5C4B94B0C296}">
      <formula1>"Klein, Middel, Groot"</formula1>
    </dataValidation>
    <dataValidation type="list" allowBlank="1" showInputMessage="1" showErrorMessage="1" promptTitle="Toelichting" prompt="Indien er sprake is van niet of gedeeltelijk niet verrekenbare of compensabele BTW dan dient u de kosten incl. het (niet verrekenbare deel van de) BTW te begroten. Tevens dient uw subsidieaanvraag voorzien te worden van een BTW-verklaring" sqref="C8:D8" xr:uid="{11D3B8C4-4DC7-4D37-9D0F-949F1EEDDC52}">
      <formula1>"Ja,Nee,Gedeeltelijk"</formula1>
    </dataValidation>
    <dataValidation allowBlank="1" showInputMessage="1" showErrorMessage="1" promptTitle="LET OP" prompt="In 2020 kunnen alleen voorbereidingskosten worden opgenomen." sqref="D65" xr:uid="{7AF5902D-124C-41E6-8FCD-E5DB9A12272A}"/>
    <dataValidation type="list" allowBlank="1" showInputMessage="1" showErrorMessage="1" promptTitle="Toelichting" prompt="Kies uw ondernemingsomvang volgens de MKB definitie._x000a__x000a_" sqref="C6:D6" xr:uid="{B8123380-450E-49BF-9ECE-E5E9D0E7EF39}">
      <formula1>"Eenmanszaak, VOF, Maatschap , Coöperatie, Stichting, Vereniging, NV, BV, ZBO, Organisatie op grond van de wet, Overige"</formula1>
    </dataValidation>
    <dataValidation type="list" allowBlank="1" showInputMessage="1" showErrorMessage="1" sqref="E20:E31" xr:uid="{6AE93C3E-D3A8-48C0-9C75-0F00168D3625}">
      <formula1>"Loonkosten + vast percentage, IKS, Uurtarieven EC,Loonkosten deeltijd met wg-verklaring, Vast uurtarief"</formula1>
    </dataValidation>
  </dataValidations>
  <pageMargins left="0.7" right="0.7" top="0.75" bottom="0.75" header="0.3" footer="0.3"/>
  <pageSetup paperSize="9"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expression" priority="17" stopIfTrue="1" id="{969205A4-C435-416A-84C5-929012971115}">
            <xm:f>Penvoerder!$C$9="Ja"</xm:f>
            <x14:dxf>
              <fill>
                <patternFill>
                  <bgColor theme="0" tint="-0.499984740745262"/>
                </patternFill>
              </fill>
            </x14:dxf>
          </x14:cfRule>
          <xm:sqref>B18:G32</xm:sqref>
        </x14:conditionalFormatting>
        <x14:conditionalFormatting xmlns:xm="http://schemas.microsoft.com/office/excel/2006/main">
          <x14:cfRule type="expression" priority="16" stopIfTrue="1" id="{43E8AAB0-7F99-4C9D-BE6F-EDDF45DE30C0}">
            <xm:f>Penvoerder!$C$10="Ja"</xm:f>
            <x14:dxf>
              <fill>
                <patternFill>
                  <bgColor theme="0" tint="-0.499984740745262"/>
                </patternFill>
              </fill>
            </x14:dxf>
          </x14:cfRule>
          <xm:sqref>B38:G52</xm:sqref>
        </x14:conditionalFormatting>
        <x14:conditionalFormatting xmlns:xm="http://schemas.microsoft.com/office/excel/2006/main">
          <x14:cfRule type="expression" priority="12" stopIfTrue="1" id="{7B49550F-C1E4-426A-A68D-7868E3EEEAA1}">
            <xm:f>Penvoerder!$C$9="Ja"</xm:f>
            <x14:dxf>
              <fill>
                <patternFill>
                  <bgColor theme="0" tint="-0.499984740745262"/>
                </patternFill>
              </fill>
            </x14:dxf>
          </x14:cfRule>
          <xm:sqref>B18:G19</xm:sqref>
        </x14:conditionalFormatting>
        <x14:conditionalFormatting xmlns:xm="http://schemas.microsoft.com/office/excel/2006/main">
          <x14:cfRule type="expression" priority="11" stopIfTrue="1" id="{0F1A3486-5DB7-427B-9138-E38F487BE38E}">
            <xm:f>Penvoerder!$C$10="Ja"</xm:f>
            <x14:dxf>
              <fill>
                <patternFill>
                  <bgColor theme="0" tint="-0.499984740745262"/>
                </patternFill>
              </fill>
            </x14:dxf>
          </x14:cfRule>
          <xm:sqref>B38:G39</xm:sqref>
        </x14:conditionalFormatting>
        <x14:conditionalFormatting xmlns:xm="http://schemas.microsoft.com/office/excel/2006/main">
          <x14:cfRule type="expression" priority="7" stopIfTrue="1" id="{FB66A64D-F0ED-457A-BCBB-EBFCA4243763}">
            <xm:f>Penvoerder!$C$10="Ja"</xm:f>
            <x14:dxf>
              <fill>
                <patternFill>
                  <bgColor theme="0" tint="-0.499984740745262"/>
                </patternFill>
              </fill>
            </x14:dxf>
          </x14:cfRule>
          <xm:sqref>E40:G40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3"/>
  <dimension ref="B1:I108"/>
  <sheetViews>
    <sheetView workbookViewId="0">
      <selection activeCell="B5" sqref="B5"/>
    </sheetView>
  </sheetViews>
  <sheetFormatPr defaultColWidth="8.85546875" defaultRowHeight="12.75"/>
  <cols>
    <col min="1" max="1" width="1.7109375" customWidth="1"/>
    <col min="2" max="2" width="34.85546875" customWidth="1"/>
    <col min="3" max="3" width="14" customWidth="1"/>
    <col min="4" max="4" width="12" customWidth="1"/>
    <col min="5" max="5" width="17.7109375" customWidth="1"/>
    <col min="6" max="6" width="29.42578125" customWidth="1"/>
    <col min="7" max="7" width="16.28515625" style="18" customWidth="1"/>
  </cols>
  <sheetData>
    <row r="1" spans="2:7">
      <c r="B1" s="16" t="s">
        <v>26</v>
      </c>
      <c r="D1" s="52"/>
      <c r="E1" s="131" t="s">
        <v>125</v>
      </c>
    </row>
    <row r="2" spans="2:7">
      <c r="B2" s="16"/>
      <c r="D2" s="61"/>
      <c r="E2" s="131" t="s">
        <v>126</v>
      </c>
    </row>
    <row r="3" spans="2:7">
      <c r="B3" s="16"/>
      <c r="D3" s="130"/>
      <c r="E3" s="131" t="s">
        <v>127</v>
      </c>
    </row>
    <row r="5" spans="2:7">
      <c r="B5" s="17" t="s">
        <v>27</v>
      </c>
      <c r="C5" s="145"/>
      <c r="D5" s="146"/>
      <c r="E5" s="146"/>
      <c r="F5" s="146"/>
      <c r="G5" s="147"/>
    </row>
    <row r="6" spans="2:7">
      <c r="B6" s="17" t="s">
        <v>21</v>
      </c>
      <c r="C6" s="148"/>
      <c r="D6" s="149"/>
    </row>
    <row r="7" spans="2:7">
      <c r="B7" s="17" t="s">
        <v>83</v>
      </c>
      <c r="C7" s="148"/>
      <c r="D7" s="149"/>
    </row>
    <row r="8" spans="2:7">
      <c r="B8" s="46" t="s">
        <v>50</v>
      </c>
      <c r="C8" s="148"/>
      <c r="D8" s="149"/>
    </row>
    <row r="9" spans="2:7">
      <c r="B9" s="60" t="s">
        <v>61</v>
      </c>
      <c r="C9" s="150"/>
      <c r="D9" s="150"/>
    </row>
    <row r="18" spans="2:7">
      <c r="B18" s="53" t="s">
        <v>28</v>
      </c>
      <c r="C18" s="51"/>
      <c r="D18" s="51"/>
      <c r="E18" s="51"/>
      <c r="F18" s="51"/>
      <c r="G18" s="48"/>
    </row>
    <row r="19" spans="2:7">
      <c r="B19" s="54" t="s">
        <v>51</v>
      </c>
      <c r="C19" s="54" t="s">
        <v>29</v>
      </c>
      <c r="D19" s="54" t="s">
        <v>30</v>
      </c>
      <c r="E19" s="54" t="s">
        <v>31</v>
      </c>
      <c r="F19" s="54" t="s">
        <v>32</v>
      </c>
      <c r="G19" s="55" t="s">
        <v>33</v>
      </c>
    </row>
    <row r="20" spans="2:7" s="143" customFormat="1">
      <c r="B20" s="78"/>
      <c r="C20" s="78"/>
      <c r="D20" s="78"/>
      <c r="E20" s="81"/>
      <c r="F20" s="81"/>
      <c r="G20" s="142" t="str">
        <f>IF(AND(B20&lt;&gt;"",C20&gt;0,D20&gt;0,E20&lt;&gt;"",F20&lt;&gt;""),IF(E20="Vast uurtarief",C20*39,+C20*D20),"")</f>
        <v/>
      </c>
    </row>
    <row r="21" spans="2:7" s="143" customFormat="1">
      <c r="B21" s="78"/>
      <c r="C21" s="78"/>
      <c r="D21" s="78"/>
      <c r="E21" s="81"/>
      <c r="F21" s="81"/>
      <c r="G21" s="142" t="str">
        <f t="shared" ref="G21:G31" si="0">IF(AND(B21&lt;&gt;"",C21&gt;0,D21&gt;0,E21&lt;&gt;"",F21&lt;&gt;""),IF(E21="Vast uurtarief",C21*39,+C21*D21),"")</f>
        <v/>
      </c>
    </row>
    <row r="22" spans="2:7" s="143" customFormat="1">
      <c r="B22" s="78"/>
      <c r="C22" s="78"/>
      <c r="D22" s="78"/>
      <c r="E22" s="81"/>
      <c r="F22" s="81"/>
      <c r="G22" s="142" t="str">
        <f t="shared" si="0"/>
        <v/>
      </c>
    </row>
    <row r="23" spans="2:7" s="143" customFormat="1">
      <c r="B23" s="78"/>
      <c r="C23" s="78"/>
      <c r="D23" s="78"/>
      <c r="E23" s="81"/>
      <c r="F23" s="81"/>
      <c r="G23" s="142" t="str">
        <f t="shared" si="0"/>
        <v/>
      </c>
    </row>
    <row r="24" spans="2:7" s="143" customFormat="1">
      <c r="B24" s="78"/>
      <c r="C24" s="78"/>
      <c r="D24" s="78"/>
      <c r="E24" s="81"/>
      <c r="F24" s="81"/>
      <c r="G24" s="142" t="str">
        <f t="shared" si="0"/>
        <v/>
      </c>
    </row>
    <row r="25" spans="2:7" s="143" customFormat="1">
      <c r="B25" s="78"/>
      <c r="C25" s="78"/>
      <c r="D25" s="78"/>
      <c r="E25" s="81"/>
      <c r="F25" s="81"/>
      <c r="G25" s="142" t="str">
        <f t="shared" si="0"/>
        <v/>
      </c>
    </row>
    <row r="26" spans="2:7" s="143" customFormat="1">
      <c r="B26" s="78"/>
      <c r="C26" s="78"/>
      <c r="D26" s="78"/>
      <c r="E26" s="81"/>
      <c r="F26" s="81"/>
      <c r="G26" s="142" t="str">
        <f t="shared" si="0"/>
        <v/>
      </c>
    </row>
    <row r="27" spans="2:7" s="143" customFormat="1">
      <c r="B27" s="78"/>
      <c r="C27" s="78"/>
      <c r="D27" s="78"/>
      <c r="E27" s="81"/>
      <c r="F27" s="81"/>
      <c r="G27" s="142" t="str">
        <f t="shared" si="0"/>
        <v/>
      </c>
    </row>
    <row r="28" spans="2:7" s="143" customFormat="1">
      <c r="B28" s="78"/>
      <c r="C28" s="78"/>
      <c r="D28" s="78"/>
      <c r="E28" s="81"/>
      <c r="F28" s="81"/>
      <c r="G28" s="142" t="str">
        <f t="shared" si="0"/>
        <v/>
      </c>
    </row>
    <row r="29" spans="2:7" s="143" customFormat="1">
      <c r="B29" s="78"/>
      <c r="C29" s="78"/>
      <c r="D29" s="78"/>
      <c r="E29" s="81"/>
      <c r="F29" s="81"/>
      <c r="G29" s="142" t="str">
        <f t="shared" si="0"/>
        <v/>
      </c>
    </row>
    <row r="30" spans="2:7" s="143" customFormat="1">
      <c r="B30" s="133"/>
      <c r="C30" s="78"/>
      <c r="D30" s="78"/>
      <c r="E30" s="81"/>
      <c r="F30" s="81"/>
      <c r="G30" s="142" t="str">
        <f t="shared" si="0"/>
        <v/>
      </c>
    </row>
    <row r="31" spans="2:7" s="143" customFormat="1" ht="13.5" thickBot="1">
      <c r="B31" s="82"/>
      <c r="C31" s="82"/>
      <c r="D31" s="82"/>
      <c r="E31" s="81"/>
      <c r="F31" s="81"/>
      <c r="G31" s="142" t="str">
        <f t="shared" si="0"/>
        <v/>
      </c>
    </row>
    <row r="32" spans="2:7" ht="13.5" thickBot="1">
      <c r="B32" s="23" t="s">
        <v>34</v>
      </c>
      <c r="C32" s="15"/>
      <c r="D32" s="15"/>
      <c r="E32" s="15"/>
      <c r="F32" s="21"/>
      <c r="G32" s="22">
        <f>SUM(G20:G31)</f>
        <v>0</v>
      </c>
    </row>
    <row r="33" spans="2:7">
      <c r="B33" s="49"/>
      <c r="C33" s="45"/>
      <c r="D33" s="45"/>
      <c r="E33" s="45"/>
      <c r="F33" s="45"/>
      <c r="G33" s="50"/>
    </row>
    <row r="34" spans="2:7">
      <c r="B34" s="49"/>
      <c r="C34" s="45"/>
      <c r="D34" s="45"/>
      <c r="E34" s="45"/>
      <c r="F34" s="45"/>
      <c r="G34" s="50"/>
    </row>
    <row r="35" spans="2:7">
      <c r="B35" s="49"/>
      <c r="C35" s="45"/>
      <c r="D35" s="45"/>
      <c r="E35" s="45"/>
      <c r="F35" s="45"/>
      <c r="G35" s="50"/>
    </row>
    <row r="36" spans="2:7">
      <c r="B36" s="49"/>
      <c r="C36" s="45"/>
      <c r="D36" s="45"/>
      <c r="E36" s="45"/>
      <c r="F36" s="45"/>
      <c r="G36" s="50"/>
    </row>
    <row r="38" spans="2:7">
      <c r="B38" s="16" t="s">
        <v>42</v>
      </c>
    </row>
    <row r="39" spans="2:7">
      <c r="B39" s="54" t="s">
        <v>35</v>
      </c>
      <c r="C39" s="54"/>
      <c r="D39" s="54"/>
      <c r="E39" s="54" t="s">
        <v>31</v>
      </c>
      <c r="F39" s="54" t="s">
        <v>32</v>
      </c>
      <c r="G39" s="55" t="s">
        <v>33</v>
      </c>
    </row>
    <row r="40" spans="2:7" s="143" customFormat="1">
      <c r="B40" s="160"/>
      <c r="C40" s="146"/>
      <c r="D40" s="147"/>
      <c r="E40" s="81"/>
      <c r="F40" s="81"/>
      <c r="G40" s="77"/>
    </row>
    <row r="41" spans="2:7" s="143" customFormat="1">
      <c r="B41" s="160"/>
      <c r="C41" s="146"/>
      <c r="D41" s="147"/>
      <c r="E41" s="81"/>
      <c r="F41" s="81"/>
      <c r="G41" s="77"/>
    </row>
    <row r="42" spans="2:7" s="143" customFormat="1">
      <c r="B42" s="160"/>
      <c r="C42" s="146"/>
      <c r="D42" s="147"/>
      <c r="E42" s="81"/>
      <c r="F42" s="81"/>
      <c r="G42" s="77"/>
    </row>
    <row r="43" spans="2:7" s="143" customFormat="1">
      <c r="B43" s="160"/>
      <c r="C43" s="146"/>
      <c r="D43" s="147"/>
      <c r="E43" s="81"/>
      <c r="F43" s="81"/>
      <c r="G43" s="77"/>
    </row>
    <row r="44" spans="2:7" s="143" customFormat="1">
      <c r="B44" s="160"/>
      <c r="C44" s="146"/>
      <c r="D44" s="147"/>
      <c r="E44" s="81"/>
      <c r="F44" s="81"/>
      <c r="G44" s="77"/>
    </row>
    <row r="45" spans="2:7" s="143" customFormat="1">
      <c r="B45" s="160"/>
      <c r="C45" s="146"/>
      <c r="D45" s="147"/>
      <c r="E45" s="81"/>
      <c r="F45" s="81"/>
      <c r="G45" s="77"/>
    </row>
    <row r="46" spans="2:7" s="143" customFormat="1">
      <c r="B46" s="160"/>
      <c r="C46" s="146"/>
      <c r="D46" s="147"/>
      <c r="E46" s="81"/>
      <c r="F46" s="81"/>
      <c r="G46" s="77"/>
    </row>
    <row r="47" spans="2:7" s="143" customFormat="1">
      <c r="B47" s="160"/>
      <c r="C47" s="146"/>
      <c r="D47" s="147"/>
      <c r="E47" s="81"/>
      <c r="F47" s="81"/>
      <c r="G47" s="77"/>
    </row>
    <row r="48" spans="2:7" s="143" customFormat="1">
      <c r="B48" s="160"/>
      <c r="C48" s="146"/>
      <c r="D48" s="147"/>
      <c r="E48" s="81"/>
      <c r="F48" s="81"/>
      <c r="G48" s="77"/>
    </row>
    <row r="49" spans="2:9" s="143" customFormat="1">
      <c r="B49" s="160"/>
      <c r="C49" s="146"/>
      <c r="D49" s="147"/>
      <c r="E49" s="81"/>
      <c r="F49" s="81"/>
      <c r="G49" s="77"/>
    </row>
    <row r="50" spans="2:9" s="143" customFormat="1">
      <c r="B50" s="160"/>
      <c r="C50" s="146"/>
      <c r="D50" s="147"/>
      <c r="E50" s="81"/>
      <c r="F50" s="81"/>
      <c r="G50" s="77"/>
    </row>
    <row r="51" spans="2:9" s="143" customFormat="1" ht="13.5" thickBot="1">
      <c r="B51" s="160"/>
      <c r="C51" s="146"/>
      <c r="D51" s="147"/>
      <c r="E51" s="81"/>
      <c r="F51" s="81"/>
      <c r="G51" s="83"/>
    </row>
    <row r="52" spans="2:9" ht="13.5" thickBot="1">
      <c r="B52" s="23" t="s">
        <v>48</v>
      </c>
      <c r="C52" s="15"/>
      <c r="D52" s="15"/>
      <c r="E52" s="15"/>
      <c r="F52" s="21"/>
      <c r="G52" s="22">
        <f>SUM(G40:G51)</f>
        <v>0</v>
      </c>
    </row>
    <row r="53" spans="2:9" ht="13.5" thickBot="1">
      <c r="B53" s="49"/>
      <c r="C53" s="45"/>
      <c r="D53" s="45"/>
      <c r="E53" s="45"/>
      <c r="F53" s="45"/>
      <c r="G53" s="50"/>
    </row>
    <row r="54" spans="2:9" ht="13.5" thickBot="1">
      <c r="B54" s="23" t="s">
        <v>84</v>
      </c>
      <c r="C54" s="15"/>
      <c r="D54" s="15"/>
      <c r="E54" s="15"/>
      <c r="F54" s="15"/>
      <c r="G54" s="22">
        <f>IF(Penvoerder!C9="Ja",G52*20%,IF(Penvoerder!C10="Ja",G32*40%,0))</f>
        <v>0</v>
      </c>
    </row>
    <row r="55" spans="2:9" ht="13.5" thickBot="1">
      <c r="B55" s="49"/>
      <c r="C55" s="45"/>
      <c r="D55" s="45"/>
      <c r="E55" s="45"/>
      <c r="F55" s="45"/>
      <c r="G55" s="50"/>
    </row>
    <row r="56" spans="2:9" ht="13.5" thickBot="1">
      <c r="B56" s="26" t="s">
        <v>58</v>
      </c>
      <c r="C56" s="25"/>
      <c r="D56" s="25"/>
      <c r="E56" s="25"/>
      <c r="F56" s="25"/>
      <c r="G56" s="27">
        <f>IF(AND(Loonkostenforfait="Ja",OverigeKostenForfait="Ja"),0,IF(OverigeKostenForfait="Ja",G32*1.4,IF(Loonkostenforfait="Ja",G52*1.2,G32+G52)))</f>
        <v>0</v>
      </c>
    </row>
    <row r="63" spans="2:9" ht="13.5" thickBot="1">
      <c r="B63" s="33" t="s">
        <v>41</v>
      </c>
      <c r="C63" s="18"/>
      <c r="D63" s="18"/>
      <c r="E63" s="18"/>
    </row>
    <row r="64" spans="2:9" ht="25.5">
      <c r="B64" s="76" t="s">
        <v>86</v>
      </c>
      <c r="C64" s="69"/>
      <c r="D64" s="62">
        <v>2020</v>
      </c>
      <c r="E64" s="40">
        <v>2021</v>
      </c>
      <c r="F64" s="41">
        <v>2022</v>
      </c>
      <c r="G64" s="42">
        <v>2023</v>
      </c>
      <c r="I64" s="18"/>
    </row>
    <row r="65" spans="2:9">
      <c r="B65" s="28">
        <f>+G56</f>
        <v>0</v>
      </c>
      <c r="C65" s="70"/>
      <c r="D65" s="77">
        <v>0</v>
      </c>
      <c r="E65" s="77">
        <v>0</v>
      </c>
      <c r="F65" s="77">
        <v>0</v>
      </c>
      <c r="G65" s="118">
        <v>0</v>
      </c>
      <c r="I65" s="18"/>
    </row>
    <row r="66" spans="2:9" ht="13.5" thickBot="1">
      <c r="B66" s="135">
        <f>B65-SUM(D65:G65)</f>
        <v>0</v>
      </c>
      <c r="C66" s="31"/>
      <c r="D66" s="29">
        <f>IF($B$65&lt;&gt;0,D65/$B$65,0)</f>
        <v>0</v>
      </c>
      <c r="E66" s="29">
        <f>IF($B$65&lt;&gt;0,E65/$B$65,0)</f>
        <v>0</v>
      </c>
      <c r="F66" s="29">
        <f>IF($B$65&lt;&gt;0,F65/$B$65,0)</f>
        <v>0</v>
      </c>
      <c r="G66" s="30">
        <f>IF($B$65&lt;&gt;0,G65/$B$65,0)</f>
        <v>0</v>
      </c>
      <c r="I66" s="18"/>
    </row>
    <row r="74" spans="2:9">
      <c r="B74" s="16" t="s">
        <v>49</v>
      </c>
      <c r="C74" s="18"/>
      <c r="D74" s="18"/>
      <c r="E74" s="18"/>
      <c r="F74" s="18"/>
    </row>
    <row r="75" spans="2:9">
      <c r="B75" s="151"/>
      <c r="C75" s="152"/>
      <c r="D75" s="152"/>
      <c r="E75" s="152"/>
      <c r="F75" s="152"/>
      <c r="G75" s="153"/>
      <c r="H75" s="18"/>
    </row>
    <row r="76" spans="2:9">
      <c r="B76" s="154"/>
      <c r="C76" s="155"/>
      <c r="D76" s="155"/>
      <c r="E76" s="155"/>
      <c r="F76" s="155"/>
      <c r="G76" s="156"/>
      <c r="H76" s="18"/>
    </row>
    <row r="77" spans="2:9">
      <c r="B77" s="154"/>
      <c r="C77" s="155"/>
      <c r="D77" s="155"/>
      <c r="E77" s="155"/>
      <c r="F77" s="155"/>
      <c r="G77" s="156"/>
      <c r="H77" s="18"/>
    </row>
    <row r="78" spans="2:9">
      <c r="B78" s="157"/>
      <c r="C78" s="158"/>
      <c r="D78" s="158"/>
      <c r="E78" s="158"/>
      <c r="F78" s="158"/>
      <c r="G78" s="159"/>
      <c r="H78" s="18"/>
    </row>
    <row r="86" spans="2:8" ht="13.5" thickBot="1">
      <c r="B86" s="33" t="s">
        <v>37</v>
      </c>
      <c r="C86" s="24"/>
      <c r="D86" s="24"/>
      <c r="E86" s="24"/>
      <c r="F86" s="24"/>
    </row>
    <row r="87" spans="2:8" ht="27" customHeight="1">
      <c r="B87" s="36" t="s">
        <v>8</v>
      </c>
      <c r="C87" s="72"/>
      <c r="D87" s="69"/>
      <c r="E87" s="75" t="s">
        <v>20</v>
      </c>
      <c r="F87" s="37" t="s">
        <v>85</v>
      </c>
      <c r="G87" s="71" t="s">
        <v>82</v>
      </c>
      <c r="H87" s="18"/>
    </row>
    <row r="88" spans="2:8">
      <c r="B88" s="84">
        <f>+G56</f>
        <v>0</v>
      </c>
      <c r="C88" s="73"/>
      <c r="D88" s="70"/>
      <c r="E88" s="77"/>
      <c r="F88" s="77"/>
      <c r="G88" s="139">
        <f>+C96</f>
        <v>0</v>
      </c>
      <c r="H88" s="18"/>
    </row>
    <row r="89" spans="2:8" ht="13.5" thickBot="1">
      <c r="B89" s="135">
        <f>B88-SUM(E88:G88)</f>
        <v>0</v>
      </c>
      <c r="C89" s="74"/>
      <c r="D89" s="31"/>
      <c r="E89" s="29">
        <f>IF(B88&lt;&gt;0,E88/$B$88,0)</f>
        <v>0</v>
      </c>
      <c r="F89" s="29">
        <f>IF(B88&lt;&gt;0,F88/$B$88,0)</f>
        <v>0</v>
      </c>
      <c r="G89" s="30">
        <f>IF(B88&lt;&gt;0,G88/$B$88,0)</f>
        <v>0</v>
      </c>
      <c r="H89" s="18"/>
    </row>
    <row r="90" spans="2:8">
      <c r="C90" s="18"/>
      <c r="D90" s="18"/>
      <c r="E90" s="18"/>
      <c r="F90" s="18"/>
    </row>
    <row r="91" spans="2:8">
      <c r="B91" s="16" t="s">
        <v>43</v>
      </c>
      <c r="C91" s="18"/>
      <c r="D91" s="18"/>
      <c r="E91" s="18"/>
      <c r="F91" s="18"/>
    </row>
    <row r="92" spans="2:8">
      <c r="B92" s="77" t="s">
        <v>45</v>
      </c>
      <c r="C92" s="77"/>
      <c r="D92" s="18"/>
      <c r="E92" s="18"/>
      <c r="F92" s="18"/>
      <c r="G92"/>
    </row>
    <row r="93" spans="2:8">
      <c r="B93" s="77" t="s">
        <v>44</v>
      </c>
      <c r="C93" s="77"/>
      <c r="D93" s="18"/>
      <c r="E93" s="34"/>
      <c r="F93" s="18"/>
      <c r="G93"/>
    </row>
    <row r="94" spans="2:8">
      <c r="B94" s="77" t="s">
        <v>46</v>
      </c>
      <c r="C94" s="77"/>
      <c r="D94" s="18"/>
      <c r="E94" s="24"/>
      <c r="F94" s="18"/>
      <c r="G94"/>
    </row>
    <row r="95" spans="2:8">
      <c r="B95" s="77" t="s">
        <v>47</v>
      </c>
      <c r="C95" s="77"/>
      <c r="D95" s="18"/>
      <c r="E95" s="35"/>
      <c r="F95" s="18"/>
      <c r="G95"/>
    </row>
    <row r="96" spans="2:8">
      <c r="B96" s="113" t="s">
        <v>129</v>
      </c>
      <c r="C96" s="19">
        <f>SUM(C92:C95)</f>
        <v>0</v>
      </c>
      <c r="D96" s="47"/>
      <c r="E96" s="47"/>
      <c r="F96" s="18"/>
      <c r="G96"/>
    </row>
    <row r="104" spans="2:7" ht="13.5" thickBot="1">
      <c r="B104" s="33" t="s">
        <v>91</v>
      </c>
      <c r="C104" s="45"/>
      <c r="D104" s="45"/>
      <c r="E104" s="45"/>
      <c r="F104" s="45"/>
      <c r="G104" s="24"/>
    </row>
    <row r="105" spans="2:7">
      <c r="B105" s="92" t="s">
        <v>87</v>
      </c>
      <c r="C105" s="85"/>
      <c r="D105" s="85"/>
      <c r="E105" s="85" t="str">
        <f>IF(AND(Penvoerder!C9="Ja",G32&lt;&gt;0),"Loonkosten en forfaitaire opslag zijn begroot, onjuist","Akkoord")</f>
        <v>Akkoord</v>
      </c>
      <c r="F105" s="85"/>
      <c r="G105" s="86"/>
    </row>
    <row r="106" spans="2:7">
      <c r="B106" s="87" t="s">
        <v>88</v>
      </c>
      <c r="C106" s="45"/>
      <c r="D106" s="45"/>
      <c r="E106" s="45" t="str">
        <f>IF(AND(Penvoerder!C10="Ja",G52&lt;&gt;0),"Overige kosten en forfaitaire opslag zijn begroot, onjuist","Akkoord")</f>
        <v>Akkoord</v>
      </c>
      <c r="F106" s="45"/>
      <c r="G106" s="88"/>
    </row>
    <row r="107" spans="2:7">
      <c r="B107" s="87" t="s">
        <v>89</v>
      </c>
      <c r="C107" s="45"/>
      <c r="D107" s="45"/>
      <c r="E107" s="45" t="str">
        <f>IF(SUM(D65:G65)=B65,"Akkoord","Uitgavenplanning is niet gelijk aan subsidiabele kosten")</f>
        <v>Akkoord</v>
      </c>
      <c r="F107" s="45"/>
      <c r="G107" s="88"/>
    </row>
    <row r="108" spans="2:7" ht="13.5" thickBot="1">
      <c r="B108" s="89" t="s">
        <v>90</v>
      </c>
      <c r="C108" s="90"/>
      <c r="D108" s="90"/>
      <c r="E108" s="90" t="str">
        <f>IF(SUM(E88:G88)=B88,"Akkoord","Financiering is niet gelijk aan subsidiabele kosten")</f>
        <v>Akkoord</v>
      </c>
      <c r="F108" s="90"/>
      <c r="G108" s="91"/>
    </row>
  </sheetData>
  <sheetProtection sheet="1" objects="1" scenarios="1" insertRows="0"/>
  <mergeCells count="18">
    <mergeCell ref="B43:D43"/>
    <mergeCell ref="B75:G78"/>
    <mergeCell ref="B46:D46"/>
    <mergeCell ref="B47:D47"/>
    <mergeCell ref="B48:D48"/>
    <mergeCell ref="B49:D49"/>
    <mergeCell ref="B50:D50"/>
    <mergeCell ref="B51:D51"/>
    <mergeCell ref="B44:D44"/>
    <mergeCell ref="B45:D45"/>
    <mergeCell ref="C9:D9"/>
    <mergeCell ref="B40:D40"/>
    <mergeCell ref="B41:D41"/>
    <mergeCell ref="B42:D42"/>
    <mergeCell ref="C5:G5"/>
    <mergeCell ref="C6:D6"/>
    <mergeCell ref="C7:D7"/>
    <mergeCell ref="C8:D8"/>
  </mergeCells>
  <conditionalFormatting sqref="E105:E108">
    <cfRule type="cellIs" dxfId="112" priority="27" stopIfTrue="1" operator="notEqual">
      <formula>"Akkoord"</formula>
    </cfRule>
    <cfRule type="cellIs" dxfId="111" priority="28" stopIfTrue="1" operator="equal">
      <formula>"Akkoord"</formula>
    </cfRule>
  </conditionalFormatting>
  <conditionalFormatting sqref="E105:E108">
    <cfRule type="cellIs" dxfId="110" priority="24" stopIfTrue="1" operator="notEqual">
      <formula>"Akkoord"</formula>
    </cfRule>
    <cfRule type="cellIs" dxfId="109" priority="25" stopIfTrue="1" operator="equal">
      <formula>"Akkoord"</formula>
    </cfRule>
  </conditionalFormatting>
  <conditionalFormatting sqref="E105:E108">
    <cfRule type="cellIs" dxfId="108" priority="19" stopIfTrue="1" operator="notEqual">
      <formula>"Akkoord"</formula>
    </cfRule>
    <cfRule type="cellIs" dxfId="107" priority="20" stopIfTrue="1" operator="equal">
      <formula>"Akkoord"</formula>
    </cfRule>
  </conditionalFormatting>
  <conditionalFormatting sqref="E105:E108">
    <cfRule type="cellIs" dxfId="106" priority="14" stopIfTrue="1" operator="notEqual">
      <formula>"Akkoord"</formula>
    </cfRule>
    <cfRule type="cellIs" dxfId="105" priority="15" stopIfTrue="1" operator="equal">
      <formula>"Akkoord"</formula>
    </cfRule>
  </conditionalFormatting>
  <conditionalFormatting sqref="B75:G78">
    <cfRule type="expression" dxfId="104" priority="5">
      <formula>$C$9="Nee"</formula>
    </cfRule>
  </conditionalFormatting>
  <conditionalFormatting sqref="B66">
    <cfRule type="expression" dxfId="103" priority="3">
      <formula>B66&lt;&gt;0</formula>
    </cfRule>
    <cfRule type="expression" dxfId="102" priority="4">
      <formula>B66=0</formula>
    </cfRule>
  </conditionalFormatting>
  <conditionalFormatting sqref="B89">
    <cfRule type="expression" dxfId="101" priority="1">
      <formula>B89&lt;&gt;0</formula>
    </cfRule>
    <cfRule type="expression" dxfId="100" priority="2">
      <formula>B89=0</formula>
    </cfRule>
  </conditionalFormatting>
  <dataValidations count="8">
    <dataValidation type="list" allowBlank="1" showInputMessage="1" showErrorMessage="1" sqref="E40:E51" xr:uid="{DB7FFECF-38ED-4B43-A829-83F7128BFE0A}">
      <formula1>"Kosten derden, Afschrijvingskosten, Grondkosten, Inbreng in natura "</formula1>
    </dataValidation>
    <dataValidation type="list" allowBlank="1" showInputMessage="1" showErrorMessage="1" sqref="F20:F31 F40:F51" xr:uid="{1E91230B-12FE-4E19-9998-44C92ACF63D5}">
      <formula1>Werkpakketten</formula1>
    </dataValidation>
    <dataValidation type="list" allowBlank="1" showInputMessage="1" showErrorMessage="1" promptTitle="Toelichting" prompt="Het gaat om opbrengsten die een direct gevolg zijn van de uitvoering van de projectactiviteiten tijdens, of na de uitvoering van uw project." sqref="C9:D9" xr:uid="{D418CB09-1125-4743-9391-1396B68C4823}">
      <formula1>"Ja,Nee"</formula1>
    </dataValidation>
    <dataValidation type="list" allowBlank="1" showInputMessage="1" showErrorMessage="1" promptTitle="Toelichting" prompt="Kies uw ondernemingsomvang volgens de MKB definitie._x000a__x000a_" sqref="C7:D7" xr:uid="{19CAAC56-B707-4935-A35B-7E0C8C169ED2}">
      <formula1>"Klein, Middel, Groot"</formula1>
    </dataValidation>
    <dataValidation type="list" allowBlank="1" showInputMessage="1" showErrorMessage="1" promptTitle="Toelichting" prompt="Indien er sprake is van niet of gedeeltelijk niet verrekenbare of compensabele BTW dan dient u de kosten incl. het (niet verrekenbare deel van de) BTW te begroten. Tevens dient uw subsidieaanvraag voorzien te worden van een BTW-verklaring" sqref="C8:D8" xr:uid="{24A999F9-9BC5-4956-8964-1D048355F92F}">
      <formula1>"Ja,Nee,Gedeeltelijk"</formula1>
    </dataValidation>
    <dataValidation allowBlank="1" showInputMessage="1" showErrorMessage="1" promptTitle="LET OP" prompt="In 2020 kunnen alleen voorbereidingskosten worden opgenomen." sqref="D65" xr:uid="{D03B2DD3-684C-4F64-9019-57613AEE5914}"/>
    <dataValidation type="list" allowBlank="1" showInputMessage="1" showErrorMessage="1" promptTitle="Toelichting" prompt="Kies uw ondernemingsomvang volgens de MKB definitie._x000a__x000a_" sqref="C6:D6" xr:uid="{E47F081D-E0D6-4A66-8D1B-96182E6DA59B}">
      <formula1>"Eenmanszaak, VOF, Maatschap , Coöperatie, Stichting, Vereniging, NV, BV, ZBO, Organisatie op grond van de wet, Overige"</formula1>
    </dataValidation>
    <dataValidation type="list" allowBlank="1" showInputMessage="1" showErrorMessage="1" sqref="E20:E31" xr:uid="{55A707D9-527F-4A0B-91A9-07FA57731940}">
      <formula1>"Loonkosten + vast percentage, IKS, Uurtarieven EC,Loonkosten deeltijd met wg-verklaring, Vast uurtarief"</formula1>
    </dataValidation>
  </dataValidations>
  <pageMargins left="0.7" right="0.7" top="0.75" bottom="0.75" header="0.3" footer="0.3"/>
  <pageSetup paperSize="9"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expression" priority="17" stopIfTrue="1" id="{15F73CF4-9BEA-499C-967A-E5D4098B5B92}">
            <xm:f>Penvoerder!$C$9="Ja"</xm:f>
            <x14:dxf>
              <fill>
                <patternFill>
                  <bgColor theme="0" tint="-0.499984740745262"/>
                </patternFill>
              </fill>
            </x14:dxf>
          </x14:cfRule>
          <xm:sqref>B18:G32</xm:sqref>
        </x14:conditionalFormatting>
        <x14:conditionalFormatting xmlns:xm="http://schemas.microsoft.com/office/excel/2006/main">
          <x14:cfRule type="expression" priority="16" stopIfTrue="1" id="{11F29B34-0FAB-41CF-ABF3-09ADF566482A}">
            <xm:f>Penvoerder!$C$10="Ja"</xm:f>
            <x14:dxf>
              <fill>
                <patternFill>
                  <bgColor theme="0" tint="-0.499984740745262"/>
                </patternFill>
              </fill>
            </x14:dxf>
          </x14:cfRule>
          <xm:sqref>B38:G52</xm:sqref>
        </x14:conditionalFormatting>
        <x14:conditionalFormatting xmlns:xm="http://schemas.microsoft.com/office/excel/2006/main">
          <x14:cfRule type="expression" priority="12" stopIfTrue="1" id="{9E1ACCDE-FC41-4950-81AB-393555855B20}">
            <xm:f>Penvoerder!$C$9="Ja"</xm:f>
            <x14:dxf>
              <fill>
                <patternFill>
                  <bgColor theme="0" tint="-0.499984740745262"/>
                </patternFill>
              </fill>
            </x14:dxf>
          </x14:cfRule>
          <xm:sqref>B18:G19</xm:sqref>
        </x14:conditionalFormatting>
        <x14:conditionalFormatting xmlns:xm="http://schemas.microsoft.com/office/excel/2006/main">
          <x14:cfRule type="expression" priority="11" stopIfTrue="1" id="{4F47BEAB-755F-4373-8D1F-A5C328BF7151}">
            <xm:f>Penvoerder!$C$10="Ja"</xm:f>
            <x14:dxf>
              <fill>
                <patternFill>
                  <bgColor theme="0" tint="-0.499984740745262"/>
                </patternFill>
              </fill>
            </x14:dxf>
          </x14:cfRule>
          <xm:sqref>B38:G39</xm:sqref>
        </x14:conditionalFormatting>
        <x14:conditionalFormatting xmlns:xm="http://schemas.microsoft.com/office/excel/2006/main">
          <x14:cfRule type="expression" priority="7" stopIfTrue="1" id="{626A7A99-37CF-47E2-A437-BE0FF52DCC20}">
            <xm:f>Penvoerder!$C$10="Ja"</xm:f>
            <x14:dxf>
              <fill>
                <patternFill>
                  <bgColor theme="0" tint="-0.499984740745262"/>
                </patternFill>
              </fill>
            </x14:dxf>
          </x14:cfRule>
          <xm:sqref>E40:G40</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dimension ref="B1:I108"/>
  <sheetViews>
    <sheetView topLeftCell="A46" workbookViewId="0">
      <selection activeCell="B50" sqref="B50:D50"/>
    </sheetView>
  </sheetViews>
  <sheetFormatPr defaultColWidth="8.85546875" defaultRowHeight="12.75"/>
  <cols>
    <col min="1" max="1" width="1.7109375" customWidth="1"/>
    <col min="2" max="2" width="34.85546875" customWidth="1"/>
    <col min="3" max="3" width="14" customWidth="1"/>
    <col min="4" max="4" width="12" customWidth="1"/>
    <col min="5" max="5" width="17.7109375" customWidth="1"/>
    <col min="6" max="6" width="29.42578125" customWidth="1"/>
    <col min="7" max="7" width="16.28515625" style="18" customWidth="1"/>
  </cols>
  <sheetData>
    <row r="1" spans="2:7">
      <c r="B1" s="16" t="s">
        <v>26</v>
      </c>
      <c r="D1" s="52"/>
      <c r="E1" s="131" t="s">
        <v>125</v>
      </c>
    </row>
    <row r="2" spans="2:7">
      <c r="B2" s="16"/>
      <c r="D2" s="61"/>
      <c r="E2" s="131" t="s">
        <v>126</v>
      </c>
    </row>
    <row r="3" spans="2:7">
      <c r="B3" s="16"/>
      <c r="D3" s="130"/>
      <c r="E3" s="131" t="s">
        <v>127</v>
      </c>
    </row>
    <row r="5" spans="2:7">
      <c r="B5" s="17" t="s">
        <v>27</v>
      </c>
      <c r="C5" s="160"/>
      <c r="D5" s="146"/>
      <c r="E5" s="146"/>
      <c r="F5" s="146"/>
      <c r="G5" s="147"/>
    </row>
    <row r="6" spans="2:7">
      <c r="B6" s="17" t="s">
        <v>21</v>
      </c>
      <c r="C6" s="148"/>
      <c r="D6" s="149"/>
    </row>
    <row r="7" spans="2:7">
      <c r="B7" s="17" t="s">
        <v>83</v>
      </c>
      <c r="C7" s="148"/>
      <c r="D7" s="149"/>
    </row>
    <row r="8" spans="2:7">
      <c r="B8" s="46" t="s">
        <v>50</v>
      </c>
      <c r="C8" s="148"/>
      <c r="D8" s="149"/>
    </row>
    <row r="9" spans="2:7">
      <c r="B9" s="60" t="s">
        <v>61</v>
      </c>
      <c r="C9" s="150"/>
      <c r="D9" s="150"/>
    </row>
    <row r="18" spans="2:7">
      <c r="B18" s="53" t="s">
        <v>28</v>
      </c>
      <c r="C18" s="51"/>
      <c r="D18" s="51"/>
      <c r="E18" s="51"/>
      <c r="F18" s="51"/>
      <c r="G18" s="48"/>
    </row>
    <row r="19" spans="2:7">
      <c r="B19" s="54" t="s">
        <v>51</v>
      </c>
      <c r="C19" s="54" t="s">
        <v>29</v>
      </c>
      <c r="D19" s="54" t="s">
        <v>30</v>
      </c>
      <c r="E19" s="54" t="s">
        <v>31</v>
      </c>
      <c r="F19" s="54" t="s">
        <v>32</v>
      </c>
      <c r="G19" s="55" t="s">
        <v>33</v>
      </c>
    </row>
    <row r="20" spans="2:7" s="143" customFormat="1">
      <c r="B20" s="78"/>
      <c r="C20" s="78"/>
      <c r="D20" s="78"/>
      <c r="E20" s="81"/>
      <c r="F20" s="81"/>
      <c r="G20" s="142" t="str">
        <f>IF(AND(B20&lt;&gt;"",C20&gt;0,D20&gt;0,E20&lt;&gt;"",F20&lt;&gt;""),IF(E20="Vast uurtarief",C20*39,+C20*D20),"")</f>
        <v/>
      </c>
    </row>
    <row r="21" spans="2:7" s="143" customFormat="1">
      <c r="B21" s="78"/>
      <c r="C21" s="78"/>
      <c r="D21" s="78"/>
      <c r="E21" s="81"/>
      <c r="F21" s="81"/>
      <c r="G21" s="142" t="str">
        <f t="shared" ref="G21:G31" si="0">IF(AND(B21&lt;&gt;"",C21&gt;0,D21&gt;0,E21&lt;&gt;"",F21&lt;&gt;""),IF(E21="Vast uurtarief",C21*39,+C21*D21),"")</f>
        <v/>
      </c>
    </row>
    <row r="22" spans="2:7" s="143" customFormat="1">
      <c r="B22" s="78"/>
      <c r="C22" s="78"/>
      <c r="D22" s="78"/>
      <c r="E22" s="81"/>
      <c r="F22" s="81"/>
      <c r="G22" s="142" t="str">
        <f t="shared" si="0"/>
        <v/>
      </c>
    </row>
    <row r="23" spans="2:7" s="143" customFormat="1">
      <c r="B23" s="78"/>
      <c r="C23" s="78"/>
      <c r="D23" s="78"/>
      <c r="E23" s="81"/>
      <c r="F23" s="81"/>
      <c r="G23" s="142" t="str">
        <f t="shared" si="0"/>
        <v/>
      </c>
    </row>
    <row r="24" spans="2:7" s="143" customFormat="1">
      <c r="B24" s="78"/>
      <c r="C24" s="78"/>
      <c r="D24" s="78"/>
      <c r="E24" s="81"/>
      <c r="F24" s="81"/>
      <c r="G24" s="142" t="str">
        <f t="shared" si="0"/>
        <v/>
      </c>
    </row>
    <row r="25" spans="2:7" s="143" customFormat="1">
      <c r="B25" s="78"/>
      <c r="C25" s="78"/>
      <c r="D25" s="78"/>
      <c r="E25" s="81"/>
      <c r="F25" s="81"/>
      <c r="G25" s="142" t="str">
        <f t="shared" si="0"/>
        <v/>
      </c>
    </row>
    <row r="26" spans="2:7" s="143" customFormat="1">
      <c r="B26" s="78"/>
      <c r="C26" s="78"/>
      <c r="D26" s="78"/>
      <c r="E26" s="81"/>
      <c r="F26" s="81"/>
      <c r="G26" s="142" t="str">
        <f t="shared" si="0"/>
        <v/>
      </c>
    </row>
    <row r="27" spans="2:7" s="143" customFormat="1">
      <c r="B27" s="78"/>
      <c r="C27" s="78"/>
      <c r="D27" s="78"/>
      <c r="E27" s="81"/>
      <c r="F27" s="81"/>
      <c r="G27" s="142" t="str">
        <f t="shared" si="0"/>
        <v/>
      </c>
    </row>
    <row r="28" spans="2:7" s="143" customFormat="1">
      <c r="B28" s="78"/>
      <c r="C28" s="78"/>
      <c r="D28" s="78"/>
      <c r="E28" s="81"/>
      <c r="F28" s="81"/>
      <c r="G28" s="142" t="str">
        <f t="shared" si="0"/>
        <v/>
      </c>
    </row>
    <row r="29" spans="2:7" s="143" customFormat="1">
      <c r="B29" s="78"/>
      <c r="C29" s="78"/>
      <c r="D29" s="78"/>
      <c r="E29" s="81"/>
      <c r="F29" s="81"/>
      <c r="G29" s="142" t="str">
        <f t="shared" si="0"/>
        <v/>
      </c>
    </row>
    <row r="30" spans="2:7" s="143" customFormat="1">
      <c r="B30" s="78"/>
      <c r="C30" s="78"/>
      <c r="D30" s="78"/>
      <c r="E30" s="81"/>
      <c r="F30" s="81"/>
      <c r="G30" s="142" t="str">
        <f t="shared" si="0"/>
        <v/>
      </c>
    </row>
    <row r="31" spans="2:7" s="143" customFormat="1" ht="13.5" thickBot="1">
      <c r="B31" s="82"/>
      <c r="C31" s="82"/>
      <c r="D31" s="82"/>
      <c r="E31" s="81"/>
      <c r="F31" s="81"/>
      <c r="G31" s="142" t="str">
        <f t="shared" si="0"/>
        <v/>
      </c>
    </row>
    <row r="32" spans="2:7" ht="13.5" thickBot="1">
      <c r="B32" s="23" t="s">
        <v>34</v>
      </c>
      <c r="C32" s="15"/>
      <c r="D32" s="15"/>
      <c r="E32" s="15"/>
      <c r="F32" s="21"/>
      <c r="G32" s="22">
        <f>SUM(G20:G31)</f>
        <v>0</v>
      </c>
    </row>
    <row r="33" spans="2:7">
      <c r="B33" s="49"/>
      <c r="C33" s="45"/>
      <c r="D33" s="45"/>
      <c r="E33" s="45"/>
      <c r="F33" s="45"/>
      <c r="G33" s="50"/>
    </row>
    <row r="34" spans="2:7">
      <c r="B34" s="49"/>
      <c r="C34" s="45"/>
      <c r="D34" s="45"/>
      <c r="E34" s="45"/>
      <c r="F34" s="45"/>
      <c r="G34" s="50"/>
    </row>
    <row r="35" spans="2:7">
      <c r="B35" s="49"/>
      <c r="C35" s="45"/>
      <c r="D35" s="45"/>
      <c r="E35" s="45"/>
      <c r="F35" s="45"/>
      <c r="G35" s="50"/>
    </row>
    <row r="36" spans="2:7">
      <c r="B36" s="49"/>
      <c r="C36" s="45"/>
      <c r="D36" s="45"/>
      <c r="E36" s="45"/>
      <c r="F36" s="45"/>
      <c r="G36" s="50"/>
    </row>
    <row r="38" spans="2:7">
      <c r="B38" s="16" t="s">
        <v>42</v>
      </c>
    </row>
    <row r="39" spans="2:7">
      <c r="B39" s="54" t="s">
        <v>35</v>
      </c>
      <c r="C39" s="54"/>
      <c r="D39" s="54"/>
      <c r="E39" s="54" t="s">
        <v>31</v>
      </c>
      <c r="F39" s="54" t="s">
        <v>32</v>
      </c>
      <c r="G39" s="55" t="s">
        <v>33</v>
      </c>
    </row>
    <row r="40" spans="2:7" s="143" customFormat="1">
      <c r="B40" s="160"/>
      <c r="C40" s="146"/>
      <c r="D40" s="147"/>
      <c r="E40" s="81"/>
      <c r="F40" s="81"/>
      <c r="G40" s="77"/>
    </row>
    <row r="41" spans="2:7" s="143" customFormat="1">
      <c r="B41" s="160"/>
      <c r="C41" s="146"/>
      <c r="D41" s="147"/>
      <c r="E41" s="81"/>
      <c r="F41" s="81"/>
      <c r="G41" s="77"/>
    </row>
    <row r="42" spans="2:7" s="143" customFormat="1">
      <c r="B42" s="160"/>
      <c r="C42" s="146"/>
      <c r="D42" s="147"/>
      <c r="E42" s="81"/>
      <c r="F42" s="81"/>
      <c r="G42" s="77"/>
    </row>
    <row r="43" spans="2:7" s="143" customFormat="1">
      <c r="B43" s="160"/>
      <c r="C43" s="146"/>
      <c r="D43" s="147"/>
      <c r="E43" s="81"/>
      <c r="F43" s="81"/>
      <c r="G43" s="77"/>
    </row>
    <row r="44" spans="2:7" s="143" customFormat="1">
      <c r="B44" s="160"/>
      <c r="C44" s="146"/>
      <c r="D44" s="147"/>
      <c r="E44" s="81"/>
      <c r="F44" s="81"/>
      <c r="G44" s="77"/>
    </row>
    <row r="45" spans="2:7" s="143" customFormat="1">
      <c r="B45" s="160"/>
      <c r="C45" s="146"/>
      <c r="D45" s="147"/>
      <c r="E45" s="81"/>
      <c r="F45" s="81"/>
      <c r="G45" s="77"/>
    </row>
    <row r="46" spans="2:7" s="143" customFormat="1">
      <c r="B46" s="160"/>
      <c r="C46" s="146"/>
      <c r="D46" s="147"/>
      <c r="E46" s="81"/>
      <c r="F46" s="81"/>
      <c r="G46" s="77"/>
    </row>
    <row r="47" spans="2:7" s="143" customFormat="1">
      <c r="B47" s="160"/>
      <c r="C47" s="146"/>
      <c r="D47" s="147"/>
      <c r="E47" s="81"/>
      <c r="F47" s="81"/>
      <c r="G47" s="77"/>
    </row>
    <row r="48" spans="2:7" s="143" customFormat="1">
      <c r="B48" s="160"/>
      <c r="C48" s="146"/>
      <c r="D48" s="147"/>
      <c r="E48" s="81"/>
      <c r="F48" s="81"/>
      <c r="G48" s="77"/>
    </row>
    <row r="49" spans="2:9" s="143" customFormat="1">
      <c r="B49" s="160"/>
      <c r="C49" s="146"/>
      <c r="D49" s="147"/>
      <c r="E49" s="81"/>
      <c r="F49" s="81"/>
      <c r="G49" s="77"/>
    </row>
    <row r="50" spans="2:9" s="143" customFormat="1">
      <c r="B50" s="160"/>
      <c r="C50" s="146"/>
      <c r="D50" s="147"/>
      <c r="E50" s="81"/>
      <c r="F50" s="81"/>
      <c r="G50" s="77"/>
    </row>
    <row r="51" spans="2:9" s="143" customFormat="1" ht="13.5" thickBot="1">
      <c r="B51" s="160"/>
      <c r="C51" s="146"/>
      <c r="D51" s="147"/>
      <c r="E51" s="81"/>
      <c r="F51" s="81"/>
      <c r="G51" s="83"/>
    </row>
    <row r="52" spans="2:9" ht="13.5" thickBot="1">
      <c r="B52" s="23" t="s">
        <v>48</v>
      </c>
      <c r="C52" s="15"/>
      <c r="D52" s="15"/>
      <c r="E52" s="15"/>
      <c r="F52" s="21"/>
      <c r="G52" s="22">
        <f>SUM(G40:G51)</f>
        <v>0</v>
      </c>
    </row>
    <row r="53" spans="2:9" ht="13.5" thickBot="1">
      <c r="B53" s="49"/>
      <c r="C53" s="45"/>
      <c r="D53" s="45"/>
      <c r="E53" s="45"/>
      <c r="F53" s="45"/>
      <c r="G53" s="50"/>
    </row>
    <row r="54" spans="2:9" ht="13.5" thickBot="1">
      <c r="B54" s="23" t="s">
        <v>84</v>
      </c>
      <c r="C54" s="15"/>
      <c r="D54" s="15"/>
      <c r="E54" s="15"/>
      <c r="F54" s="15"/>
      <c r="G54" s="22">
        <f>IF(Penvoerder!C9="Ja",G52*20%,IF(Penvoerder!C10="Ja",G32*40%,0))</f>
        <v>0</v>
      </c>
    </row>
    <row r="55" spans="2:9" ht="13.5" thickBot="1">
      <c r="B55" s="49"/>
      <c r="C55" s="45"/>
      <c r="D55" s="45"/>
      <c r="E55" s="45"/>
      <c r="F55" s="45"/>
      <c r="G55" s="50"/>
    </row>
    <row r="56" spans="2:9" ht="13.5" thickBot="1">
      <c r="B56" s="26" t="s">
        <v>58</v>
      </c>
      <c r="C56" s="25"/>
      <c r="D56" s="25"/>
      <c r="E56" s="25"/>
      <c r="F56" s="25"/>
      <c r="G56" s="27">
        <f>IF(AND(Loonkostenforfait="Ja",OverigeKostenForfait="Ja"),0,IF(OverigeKostenForfait="Ja",G32*1.4,IF(Loonkostenforfait="Ja",G52*1.2,G32+G52)))</f>
        <v>0</v>
      </c>
    </row>
    <row r="63" spans="2:9" ht="13.5" thickBot="1">
      <c r="B63" s="33" t="s">
        <v>41</v>
      </c>
      <c r="C63" s="18"/>
      <c r="D63" s="18"/>
      <c r="E63" s="18"/>
    </row>
    <row r="64" spans="2:9" ht="25.5">
      <c r="B64" s="76" t="s">
        <v>86</v>
      </c>
      <c r="C64" s="69"/>
      <c r="D64" s="62">
        <v>2020</v>
      </c>
      <c r="E64" s="40">
        <v>2021</v>
      </c>
      <c r="F64" s="41">
        <v>2022</v>
      </c>
      <c r="G64" s="42">
        <v>2023</v>
      </c>
      <c r="I64" s="18"/>
    </row>
    <row r="65" spans="2:9">
      <c r="B65" s="28">
        <f>+G56</f>
        <v>0</v>
      </c>
      <c r="C65" s="70"/>
      <c r="D65" s="77">
        <v>0</v>
      </c>
      <c r="E65" s="77">
        <v>0</v>
      </c>
      <c r="F65" s="77">
        <v>0</v>
      </c>
      <c r="G65" s="118">
        <v>0</v>
      </c>
      <c r="I65" s="18"/>
    </row>
    <row r="66" spans="2:9" ht="13.5" thickBot="1">
      <c r="B66" s="135">
        <f>B65-SUM(D65:G65)</f>
        <v>0</v>
      </c>
      <c r="C66" s="31"/>
      <c r="D66" s="29">
        <f>IF($B$65&lt;&gt;0,D65/$B$65,0)</f>
        <v>0</v>
      </c>
      <c r="E66" s="29">
        <f>IF($B$65&lt;&gt;0,E65/$B$65,0)</f>
        <v>0</v>
      </c>
      <c r="F66" s="29">
        <f>IF($B$65&lt;&gt;0,F65/$B$65,0)</f>
        <v>0</v>
      </c>
      <c r="G66" s="30">
        <f>IF($B$65&lt;&gt;0,G65/$B$65,0)</f>
        <v>0</v>
      </c>
      <c r="I66" s="18"/>
    </row>
    <row r="74" spans="2:9">
      <c r="B74" s="16" t="s">
        <v>49</v>
      </c>
      <c r="C74" s="18"/>
      <c r="D74" s="18"/>
      <c r="E74" s="18"/>
      <c r="F74" s="18"/>
    </row>
    <row r="75" spans="2:9">
      <c r="B75" s="151"/>
      <c r="C75" s="152"/>
      <c r="D75" s="152"/>
      <c r="E75" s="152"/>
      <c r="F75" s="152"/>
      <c r="G75" s="153"/>
      <c r="H75" s="18"/>
    </row>
    <row r="76" spans="2:9">
      <c r="B76" s="154"/>
      <c r="C76" s="155"/>
      <c r="D76" s="155"/>
      <c r="E76" s="155"/>
      <c r="F76" s="155"/>
      <c r="G76" s="156"/>
      <c r="H76" s="18"/>
    </row>
    <row r="77" spans="2:9">
      <c r="B77" s="154"/>
      <c r="C77" s="155"/>
      <c r="D77" s="155"/>
      <c r="E77" s="155"/>
      <c r="F77" s="155"/>
      <c r="G77" s="156"/>
      <c r="H77" s="18"/>
    </row>
    <row r="78" spans="2:9">
      <c r="B78" s="157"/>
      <c r="C78" s="158"/>
      <c r="D78" s="158"/>
      <c r="E78" s="158"/>
      <c r="F78" s="158"/>
      <c r="G78" s="159"/>
      <c r="H78" s="18"/>
    </row>
    <row r="86" spans="2:8" ht="13.5" thickBot="1">
      <c r="B86" s="33" t="s">
        <v>37</v>
      </c>
      <c r="C86" s="24"/>
      <c r="D86" s="24"/>
      <c r="E86" s="24"/>
      <c r="F86" s="24"/>
    </row>
    <row r="87" spans="2:8" ht="27" customHeight="1">
      <c r="B87" s="36" t="s">
        <v>8</v>
      </c>
      <c r="C87" s="72"/>
      <c r="D87" s="69"/>
      <c r="E87" s="75" t="s">
        <v>20</v>
      </c>
      <c r="F87" s="37" t="s">
        <v>85</v>
      </c>
      <c r="G87" s="71" t="s">
        <v>82</v>
      </c>
      <c r="H87" s="18"/>
    </row>
    <row r="88" spans="2:8">
      <c r="B88" s="84">
        <f>+G56</f>
        <v>0</v>
      </c>
      <c r="C88" s="73"/>
      <c r="D88" s="70"/>
      <c r="E88" s="77"/>
      <c r="F88" s="77"/>
      <c r="G88" s="139">
        <f>+C96</f>
        <v>0</v>
      </c>
      <c r="H88" s="18"/>
    </row>
    <row r="89" spans="2:8" ht="13.5" thickBot="1">
      <c r="B89" s="135">
        <f>B88-SUM(E88:G88)</f>
        <v>0</v>
      </c>
      <c r="C89" s="74"/>
      <c r="D89" s="31"/>
      <c r="E89" s="29">
        <f>IF(B88&lt;&gt;0,E88/$B$88,0)</f>
        <v>0</v>
      </c>
      <c r="F89" s="29">
        <f>IF(B88&lt;&gt;0,F88/$B$88,0)</f>
        <v>0</v>
      </c>
      <c r="G89" s="30">
        <f>IF(B88&lt;&gt;0,G88/$B$88,0)</f>
        <v>0</v>
      </c>
      <c r="H89" s="18"/>
    </row>
    <row r="90" spans="2:8">
      <c r="C90" s="18"/>
      <c r="D90" s="18"/>
      <c r="E90" s="18"/>
      <c r="F90" s="18"/>
    </row>
    <row r="91" spans="2:8">
      <c r="B91" s="16" t="s">
        <v>43</v>
      </c>
      <c r="C91" s="18"/>
      <c r="D91" s="18"/>
      <c r="E91" s="18"/>
      <c r="F91" s="18"/>
    </row>
    <row r="92" spans="2:8">
      <c r="B92" s="77" t="s">
        <v>45</v>
      </c>
      <c r="C92" s="77"/>
      <c r="D92" s="18"/>
      <c r="E92" s="18"/>
      <c r="F92" s="18"/>
      <c r="G92"/>
    </row>
    <row r="93" spans="2:8">
      <c r="B93" s="77" t="s">
        <v>44</v>
      </c>
      <c r="C93" s="77"/>
      <c r="D93" s="18"/>
      <c r="E93" s="34"/>
      <c r="F93" s="18"/>
      <c r="G93"/>
    </row>
    <row r="94" spans="2:8">
      <c r="B94" s="77" t="s">
        <v>46</v>
      </c>
      <c r="C94" s="77"/>
      <c r="D94" s="18"/>
      <c r="E94" s="24"/>
      <c r="F94" s="18"/>
      <c r="G94"/>
    </row>
    <row r="95" spans="2:8">
      <c r="B95" s="77" t="s">
        <v>47</v>
      </c>
      <c r="C95" s="77"/>
      <c r="D95" s="18"/>
      <c r="E95" s="35"/>
      <c r="F95" s="18"/>
      <c r="G95"/>
    </row>
    <row r="96" spans="2:8">
      <c r="B96" s="113" t="s">
        <v>129</v>
      </c>
      <c r="C96" s="19">
        <f>SUM(C92:C95)</f>
        <v>0</v>
      </c>
      <c r="D96" s="47"/>
      <c r="E96" s="47"/>
      <c r="F96" s="18"/>
      <c r="G96"/>
    </row>
    <row r="104" spans="2:7" ht="13.5" thickBot="1">
      <c r="B104" s="33" t="s">
        <v>91</v>
      </c>
      <c r="C104" s="45"/>
      <c r="D104" s="45"/>
      <c r="E104" s="45"/>
      <c r="F104" s="45"/>
      <c r="G104" s="24"/>
    </row>
    <row r="105" spans="2:7">
      <c r="B105" s="92" t="s">
        <v>87</v>
      </c>
      <c r="C105" s="85"/>
      <c r="D105" s="85"/>
      <c r="E105" s="85" t="str">
        <f>IF(AND(Penvoerder!C9="Ja",G32&lt;&gt;0),"Loonkosten en forfaitaire opslag zijn begroot, onjuist","Akkoord")</f>
        <v>Akkoord</v>
      </c>
      <c r="F105" s="85"/>
      <c r="G105" s="86"/>
    </row>
    <row r="106" spans="2:7">
      <c r="B106" s="87" t="s">
        <v>88</v>
      </c>
      <c r="C106" s="45"/>
      <c r="D106" s="45"/>
      <c r="E106" s="45" t="str">
        <f>IF(AND(Penvoerder!C10="Ja",G52&lt;&gt;0),"Overige kosten en forfaitaire opslag zijn begroot, onjuist","Akkoord")</f>
        <v>Akkoord</v>
      </c>
      <c r="F106" s="45"/>
      <c r="G106" s="88"/>
    </row>
    <row r="107" spans="2:7">
      <c r="B107" s="87" t="s">
        <v>89</v>
      </c>
      <c r="C107" s="45"/>
      <c r="D107" s="45"/>
      <c r="E107" s="45" t="str">
        <f>IF(SUM(D65:G65)=B65,"Akkoord","Uitgavenplanning is niet gelijk aan subsidiabele kosten")</f>
        <v>Akkoord</v>
      </c>
      <c r="F107" s="45"/>
      <c r="G107" s="88"/>
    </row>
    <row r="108" spans="2:7" ht="13.5" thickBot="1">
      <c r="B108" s="89" t="s">
        <v>90</v>
      </c>
      <c r="C108" s="90"/>
      <c r="D108" s="90"/>
      <c r="E108" s="90" t="str">
        <f>IF(SUM(E88:G88)=B88,"Akkoord","Financiering is niet gelijk aan subsidiabele kosten")</f>
        <v>Akkoord</v>
      </c>
      <c r="F108" s="90"/>
      <c r="G108" s="91"/>
    </row>
  </sheetData>
  <sheetProtection sheet="1" objects="1" scenarios="1" insertRows="0"/>
  <mergeCells count="18">
    <mergeCell ref="B43:D43"/>
    <mergeCell ref="B75:G78"/>
    <mergeCell ref="B46:D46"/>
    <mergeCell ref="B47:D47"/>
    <mergeCell ref="B48:D48"/>
    <mergeCell ref="B49:D49"/>
    <mergeCell ref="B50:D50"/>
    <mergeCell ref="B51:D51"/>
    <mergeCell ref="B44:D44"/>
    <mergeCell ref="B45:D45"/>
    <mergeCell ref="C9:D9"/>
    <mergeCell ref="B40:D40"/>
    <mergeCell ref="B41:D41"/>
    <mergeCell ref="B42:D42"/>
    <mergeCell ref="C5:G5"/>
    <mergeCell ref="C6:D6"/>
    <mergeCell ref="C7:D7"/>
    <mergeCell ref="C8:D8"/>
  </mergeCells>
  <conditionalFormatting sqref="E105:E108">
    <cfRule type="cellIs" dxfId="94" priority="27" stopIfTrue="1" operator="notEqual">
      <formula>"Akkoord"</formula>
    </cfRule>
    <cfRule type="cellIs" dxfId="93" priority="28" stopIfTrue="1" operator="equal">
      <formula>"Akkoord"</formula>
    </cfRule>
  </conditionalFormatting>
  <conditionalFormatting sqref="E105:E108">
    <cfRule type="cellIs" dxfId="92" priority="24" stopIfTrue="1" operator="notEqual">
      <formula>"Akkoord"</formula>
    </cfRule>
    <cfRule type="cellIs" dxfId="91" priority="25" stopIfTrue="1" operator="equal">
      <formula>"Akkoord"</formula>
    </cfRule>
  </conditionalFormatting>
  <conditionalFormatting sqref="E105:E108">
    <cfRule type="cellIs" dxfId="90" priority="19" stopIfTrue="1" operator="notEqual">
      <formula>"Akkoord"</formula>
    </cfRule>
    <cfRule type="cellIs" dxfId="89" priority="20" stopIfTrue="1" operator="equal">
      <formula>"Akkoord"</formula>
    </cfRule>
  </conditionalFormatting>
  <conditionalFormatting sqref="E105:E108">
    <cfRule type="cellIs" dxfId="88" priority="14" stopIfTrue="1" operator="notEqual">
      <formula>"Akkoord"</formula>
    </cfRule>
    <cfRule type="cellIs" dxfId="87" priority="15" stopIfTrue="1" operator="equal">
      <formula>"Akkoord"</formula>
    </cfRule>
  </conditionalFormatting>
  <conditionalFormatting sqref="B75:G78">
    <cfRule type="expression" dxfId="86" priority="5">
      <formula>$C$9="Nee"</formula>
    </cfRule>
  </conditionalFormatting>
  <conditionalFormatting sqref="B66">
    <cfRule type="expression" dxfId="85" priority="3">
      <formula>B66&lt;&gt;0</formula>
    </cfRule>
    <cfRule type="expression" dxfId="84" priority="4">
      <formula>B66=0</formula>
    </cfRule>
  </conditionalFormatting>
  <conditionalFormatting sqref="B89">
    <cfRule type="expression" dxfId="83" priority="1">
      <formula>B89&lt;&gt;0</formula>
    </cfRule>
    <cfRule type="expression" dxfId="82" priority="2">
      <formula>B89=0</formula>
    </cfRule>
  </conditionalFormatting>
  <dataValidations count="8">
    <dataValidation type="list" allowBlank="1" showInputMessage="1" showErrorMessage="1" sqref="E40:E51" xr:uid="{57638B8E-4718-4415-855F-AB90E6541C1E}">
      <formula1>"Kosten derden, Afschrijvingskosten, Grondkosten, Inbreng in natura "</formula1>
    </dataValidation>
    <dataValidation type="list" allowBlank="1" showInputMessage="1" showErrorMessage="1" sqref="F20:F31 F40:F51" xr:uid="{6659FABB-3BF1-45CD-A8D7-9680BDD31606}">
      <formula1>Werkpakketten</formula1>
    </dataValidation>
    <dataValidation type="list" allowBlank="1" showInputMessage="1" showErrorMessage="1" promptTitle="Toelichting" prompt="Het gaat om opbrengsten die een direct gevolg zijn van de uitvoering van de projectactiviteiten tijdens, of na de uitvoering van uw project." sqref="C9:D9" xr:uid="{6CE2537E-DE6A-4858-B923-CF6F6EA535BD}">
      <formula1>"Ja,Nee"</formula1>
    </dataValidation>
    <dataValidation type="list" allowBlank="1" showInputMessage="1" showErrorMessage="1" promptTitle="Toelichting" prompt="Kies uw ondernemingsomvang volgens de MKB definitie._x000a__x000a_" sqref="C7:D7" xr:uid="{4135D6C7-2EC6-430C-8526-2A420AFF8C0D}">
      <formula1>"Klein, Middel, Groot"</formula1>
    </dataValidation>
    <dataValidation type="list" allowBlank="1" showInputMessage="1" showErrorMessage="1" promptTitle="Toelichting" prompt="Indien er sprake is van niet of gedeeltelijk niet verrekenbare of compensabele BTW dan dient u de kosten incl. het (niet verrekenbare deel van de) BTW te begroten. Tevens dient uw subsidieaanvraag voorzien te worden van een BTW-verklaring" sqref="C8:D8" xr:uid="{CC32507D-DEFB-4173-81A8-226074D8B443}">
      <formula1>"Ja,Nee,Gedeeltelijk"</formula1>
    </dataValidation>
    <dataValidation allowBlank="1" showInputMessage="1" showErrorMessage="1" promptTitle="LET OP" prompt="In 2020 kunnen alleen voorbereidingskosten worden opgenomen." sqref="D65" xr:uid="{450C1870-283D-4AFC-9A5D-608EBDD3C76B}"/>
    <dataValidation type="list" allowBlank="1" showInputMessage="1" showErrorMessage="1" promptTitle="Toelichting" prompt="Kies uw ondernemingsomvang volgens de MKB definitie._x000a__x000a_" sqref="C6:D6" xr:uid="{73395F5B-0F8C-4D00-A0AA-712F513FBA51}">
      <formula1>"Eenmanszaak, VOF, Maatschap , Coöperatie, Stichting, Vereniging, NV, BV, ZBO, Organisatie op grond van de wet, Overige"</formula1>
    </dataValidation>
    <dataValidation type="list" allowBlank="1" showInputMessage="1" showErrorMessage="1" sqref="E20:E31" xr:uid="{0F6E656C-96F3-441E-9BB5-B4BFB1825B1C}">
      <formula1>"Loonkosten + vast percentage, IKS, Uurtarieven EC,Loonkosten deeltijd met wg-verklaring, Vast uurtarief"</formula1>
    </dataValidation>
  </dataValidations>
  <pageMargins left="0.7" right="0.7" top="0.75" bottom="0.75" header="0.3" footer="0.3"/>
  <pageSetup paperSize="9"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expression" priority="17" stopIfTrue="1" id="{4B13BAD1-91ED-4CAA-A049-C8748FCD8F1F}">
            <xm:f>Penvoerder!$C$9="Ja"</xm:f>
            <x14:dxf>
              <fill>
                <patternFill>
                  <bgColor theme="0" tint="-0.499984740745262"/>
                </patternFill>
              </fill>
            </x14:dxf>
          </x14:cfRule>
          <xm:sqref>B18:G32</xm:sqref>
        </x14:conditionalFormatting>
        <x14:conditionalFormatting xmlns:xm="http://schemas.microsoft.com/office/excel/2006/main">
          <x14:cfRule type="expression" priority="16" stopIfTrue="1" id="{6062C73F-F0DD-4658-82BF-77B0A7E0486C}">
            <xm:f>Penvoerder!$C$10="Ja"</xm:f>
            <x14:dxf>
              <fill>
                <patternFill>
                  <bgColor theme="0" tint="-0.499984740745262"/>
                </patternFill>
              </fill>
            </x14:dxf>
          </x14:cfRule>
          <xm:sqref>B38:G52</xm:sqref>
        </x14:conditionalFormatting>
        <x14:conditionalFormatting xmlns:xm="http://schemas.microsoft.com/office/excel/2006/main">
          <x14:cfRule type="expression" priority="12" stopIfTrue="1" id="{07603DFC-FAC6-46C7-B56C-959263AC4168}">
            <xm:f>Penvoerder!$C$9="Ja"</xm:f>
            <x14:dxf>
              <fill>
                <patternFill>
                  <bgColor theme="0" tint="-0.499984740745262"/>
                </patternFill>
              </fill>
            </x14:dxf>
          </x14:cfRule>
          <xm:sqref>B18:G19</xm:sqref>
        </x14:conditionalFormatting>
        <x14:conditionalFormatting xmlns:xm="http://schemas.microsoft.com/office/excel/2006/main">
          <x14:cfRule type="expression" priority="11" stopIfTrue="1" id="{40A1B8C9-B7C4-4DD1-A8BD-3925587DBE64}">
            <xm:f>Penvoerder!$C$10="Ja"</xm:f>
            <x14:dxf>
              <fill>
                <patternFill>
                  <bgColor theme="0" tint="-0.499984740745262"/>
                </patternFill>
              </fill>
            </x14:dxf>
          </x14:cfRule>
          <xm:sqref>B38:G39</xm:sqref>
        </x14:conditionalFormatting>
        <x14:conditionalFormatting xmlns:xm="http://schemas.microsoft.com/office/excel/2006/main">
          <x14:cfRule type="expression" priority="7" stopIfTrue="1" id="{1A1A7011-BEDB-46A9-B75D-71C1AE59710F}">
            <xm:f>Penvoerder!$C$10="Ja"</xm:f>
            <x14:dxf>
              <fill>
                <patternFill>
                  <bgColor theme="0" tint="-0.499984740745262"/>
                </patternFill>
              </fill>
            </x14:dxf>
          </x14:cfRule>
          <xm:sqref>E40:G40</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dimension ref="B1:I108"/>
  <sheetViews>
    <sheetView topLeftCell="A46" workbookViewId="0">
      <selection activeCell="B50" sqref="B50:D50"/>
    </sheetView>
  </sheetViews>
  <sheetFormatPr defaultColWidth="8.85546875" defaultRowHeight="12.75"/>
  <cols>
    <col min="1" max="1" width="1.7109375" customWidth="1"/>
    <col min="2" max="2" width="34.85546875" customWidth="1"/>
    <col min="3" max="3" width="14" customWidth="1"/>
    <col min="4" max="4" width="12" customWidth="1"/>
    <col min="5" max="5" width="17.7109375" customWidth="1"/>
    <col min="6" max="6" width="29.42578125" customWidth="1"/>
    <col min="7" max="7" width="16.28515625" style="18" customWidth="1"/>
  </cols>
  <sheetData>
    <row r="1" spans="2:7">
      <c r="B1" s="16" t="s">
        <v>26</v>
      </c>
      <c r="D1" s="52"/>
      <c r="E1" s="131" t="s">
        <v>125</v>
      </c>
    </row>
    <row r="2" spans="2:7">
      <c r="B2" s="16"/>
      <c r="D2" s="61"/>
      <c r="E2" s="131" t="s">
        <v>126</v>
      </c>
    </row>
    <row r="3" spans="2:7">
      <c r="B3" s="16"/>
      <c r="D3" s="130"/>
      <c r="E3" s="131" t="s">
        <v>127</v>
      </c>
    </row>
    <row r="5" spans="2:7">
      <c r="B5" s="17" t="s">
        <v>27</v>
      </c>
      <c r="C5" s="160"/>
      <c r="D5" s="146"/>
      <c r="E5" s="146"/>
      <c r="F5" s="146"/>
      <c r="G5" s="147"/>
    </row>
    <row r="6" spans="2:7">
      <c r="B6" s="17" t="s">
        <v>21</v>
      </c>
      <c r="C6" s="148"/>
      <c r="D6" s="149"/>
    </row>
    <row r="7" spans="2:7">
      <c r="B7" s="17" t="s">
        <v>83</v>
      </c>
      <c r="C7" s="148"/>
      <c r="D7" s="149"/>
    </row>
    <row r="8" spans="2:7">
      <c r="B8" s="46" t="s">
        <v>50</v>
      </c>
      <c r="C8" s="148"/>
      <c r="D8" s="149"/>
    </row>
    <row r="9" spans="2:7">
      <c r="B9" s="60" t="s">
        <v>61</v>
      </c>
      <c r="C9" s="150"/>
      <c r="D9" s="150"/>
    </row>
    <row r="18" spans="2:7">
      <c r="B18" s="53" t="s">
        <v>28</v>
      </c>
      <c r="C18" s="51"/>
      <c r="D18" s="51"/>
      <c r="E18" s="51"/>
      <c r="F18" s="51"/>
      <c r="G18" s="48"/>
    </row>
    <row r="19" spans="2:7">
      <c r="B19" s="54" t="s">
        <v>51</v>
      </c>
      <c r="C19" s="54" t="s">
        <v>29</v>
      </c>
      <c r="D19" s="54" t="s">
        <v>30</v>
      </c>
      <c r="E19" s="54" t="s">
        <v>31</v>
      </c>
      <c r="F19" s="54" t="s">
        <v>32</v>
      </c>
      <c r="G19" s="55" t="s">
        <v>33</v>
      </c>
    </row>
    <row r="20" spans="2:7" s="143" customFormat="1">
      <c r="B20" s="78"/>
      <c r="C20" s="78"/>
      <c r="D20" s="78"/>
      <c r="E20" s="81"/>
      <c r="F20" s="81"/>
      <c r="G20" s="142" t="str">
        <f>IF(AND(B20&lt;&gt;"",C20&gt;0,D20&gt;0,E20&lt;&gt;"",F20&lt;&gt;""),IF(E20="Vast uurtarief",C20*39,+C20*D20),"")</f>
        <v/>
      </c>
    </row>
    <row r="21" spans="2:7" s="143" customFormat="1">
      <c r="B21" s="78"/>
      <c r="C21" s="78"/>
      <c r="D21" s="78"/>
      <c r="E21" s="81"/>
      <c r="F21" s="81"/>
      <c r="G21" s="142" t="str">
        <f t="shared" ref="G21:G31" si="0">IF(AND(B21&lt;&gt;"",C21&gt;0,D21&gt;0,E21&lt;&gt;"",F21&lt;&gt;""),IF(E21="Vast uurtarief",C21*39,+C21*D21),"")</f>
        <v/>
      </c>
    </row>
    <row r="22" spans="2:7" s="143" customFormat="1">
      <c r="B22" s="78"/>
      <c r="C22" s="78"/>
      <c r="D22" s="78"/>
      <c r="E22" s="81"/>
      <c r="F22" s="81"/>
      <c r="G22" s="142" t="str">
        <f t="shared" si="0"/>
        <v/>
      </c>
    </row>
    <row r="23" spans="2:7" s="143" customFormat="1">
      <c r="B23" s="78"/>
      <c r="C23" s="78"/>
      <c r="D23" s="78"/>
      <c r="E23" s="81"/>
      <c r="F23" s="81"/>
      <c r="G23" s="142" t="str">
        <f t="shared" si="0"/>
        <v/>
      </c>
    </row>
    <row r="24" spans="2:7" s="143" customFormat="1">
      <c r="B24" s="78"/>
      <c r="C24" s="78"/>
      <c r="D24" s="78"/>
      <c r="E24" s="81"/>
      <c r="F24" s="81"/>
      <c r="G24" s="142" t="str">
        <f t="shared" si="0"/>
        <v/>
      </c>
    </row>
    <row r="25" spans="2:7" s="143" customFormat="1">
      <c r="B25" s="78"/>
      <c r="C25" s="78"/>
      <c r="D25" s="78"/>
      <c r="E25" s="81"/>
      <c r="F25" s="81"/>
      <c r="G25" s="142" t="str">
        <f t="shared" si="0"/>
        <v/>
      </c>
    </row>
    <row r="26" spans="2:7" s="143" customFormat="1">
      <c r="B26" s="78"/>
      <c r="C26" s="78"/>
      <c r="D26" s="78"/>
      <c r="E26" s="81"/>
      <c r="F26" s="81"/>
      <c r="G26" s="142" t="str">
        <f t="shared" si="0"/>
        <v/>
      </c>
    </row>
    <row r="27" spans="2:7" s="143" customFormat="1">
      <c r="B27" s="78"/>
      <c r="C27" s="78"/>
      <c r="D27" s="78"/>
      <c r="E27" s="81"/>
      <c r="F27" s="81"/>
      <c r="G27" s="142" t="str">
        <f t="shared" si="0"/>
        <v/>
      </c>
    </row>
    <row r="28" spans="2:7" s="143" customFormat="1">
      <c r="B28" s="78"/>
      <c r="C28" s="78"/>
      <c r="D28" s="78"/>
      <c r="E28" s="81"/>
      <c r="F28" s="81"/>
      <c r="G28" s="142" t="str">
        <f t="shared" si="0"/>
        <v/>
      </c>
    </row>
    <row r="29" spans="2:7" s="143" customFormat="1">
      <c r="B29" s="78"/>
      <c r="C29" s="78"/>
      <c r="D29" s="78"/>
      <c r="E29" s="81"/>
      <c r="F29" s="81"/>
      <c r="G29" s="142" t="str">
        <f t="shared" si="0"/>
        <v/>
      </c>
    </row>
    <row r="30" spans="2:7" s="143" customFormat="1">
      <c r="B30" s="78"/>
      <c r="C30" s="78"/>
      <c r="D30" s="78"/>
      <c r="E30" s="81"/>
      <c r="F30" s="81"/>
      <c r="G30" s="142" t="str">
        <f t="shared" si="0"/>
        <v/>
      </c>
    </row>
    <row r="31" spans="2:7" s="143" customFormat="1" ht="13.5" thickBot="1">
      <c r="B31" s="82"/>
      <c r="C31" s="82"/>
      <c r="D31" s="82"/>
      <c r="E31" s="81"/>
      <c r="F31" s="81"/>
      <c r="G31" s="142" t="str">
        <f t="shared" si="0"/>
        <v/>
      </c>
    </row>
    <row r="32" spans="2:7" ht="13.5" thickBot="1">
      <c r="B32" s="23" t="s">
        <v>34</v>
      </c>
      <c r="C32" s="15"/>
      <c r="D32" s="15"/>
      <c r="E32" s="15"/>
      <c r="F32" s="21"/>
      <c r="G32" s="22">
        <f>SUM(G20:G31)</f>
        <v>0</v>
      </c>
    </row>
    <row r="33" spans="2:7">
      <c r="B33" s="49"/>
      <c r="C33" s="45"/>
      <c r="D33" s="45"/>
      <c r="E33" s="45"/>
      <c r="F33" s="45"/>
      <c r="G33" s="50"/>
    </row>
    <row r="34" spans="2:7">
      <c r="B34" s="49"/>
      <c r="C34" s="45"/>
      <c r="D34" s="45"/>
      <c r="E34" s="45"/>
      <c r="F34" s="45"/>
      <c r="G34" s="50"/>
    </row>
    <row r="35" spans="2:7">
      <c r="B35" s="49"/>
      <c r="C35" s="45"/>
      <c r="D35" s="45"/>
      <c r="E35" s="45"/>
      <c r="F35" s="45"/>
      <c r="G35" s="50"/>
    </row>
    <row r="36" spans="2:7">
      <c r="B36" s="49"/>
      <c r="C36" s="45"/>
      <c r="D36" s="45"/>
      <c r="E36" s="45"/>
      <c r="F36" s="45"/>
      <c r="G36" s="50"/>
    </row>
    <row r="38" spans="2:7">
      <c r="B38" s="16" t="s">
        <v>42</v>
      </c>
    </row>
    <row r="39" spans="2:7">
      <c r="B39" s="54" t="s">
        <v>35</v>
      </c>
      <c r="C39" s="54"/>
      <c r="D39" s="54"/>
      <c r="E39" s="54" t="s">
        <v>31</v>
      </c>
      <c r="F39" s="54" t="s">
        <v>32</v>
      </c>
      <c r="G39" s="55" t="s">
        <v>33</v>
      </c>
    </row>
    <row r="40" spans="2:7" s="143" customFormat="1">
      <c r="B40" s="160"/>
      <c r="C40" s="146"/>
      <c r="D40" s="147"/>
      <c r="E40" s="81"/>
      <c r="F40" s="81"/>
      <c r="G40" s="77"/>
    </row>
    <row r="41" spans="2:7" s="143" customFormat="1">
      <c r="B41" s="160"/>
      <c r="C41" s="146"/>
      <c r="D41" s="147"/>
      <c r="E41" s="81"/>
      <c r="F41" s="81"/>
      <c r="G41" s="77"/>
    </row>
    <row r="42" spans="2:7" s="143" customFormat="1">
      <c r="B42" s="160"/>
      <c r="C42" s="146"/>
      <c r="D42" s="147"/>
      <c r="E42" s="81"/>
      <c r="F42" s="81"/>
      <c r="G42" s="77"/>
    </row>
    <row r="43" spans="2:7" s="143" customFormat="1">
      <c r="B43" s="160"/>
      <c r="C43" s="146"/>
      <c r="D43" s="147"/>
      <c r="E43" s="81"/>
      <c r="F43" s="81"/>
      <c r="G43" s="77"/>
    </row>
    <row r="44" spans="2:7" s="143" customFormat="1">
      <c r="B44" s="160"/>
      <c r="C44" s="146"/>
      <c r="D44" s="147"/>
      <c r="E44" s="81"/>
      <c r="F44" s="81"/>
      <c r="G44" s="77"/>
    </row>
    <row r="45" spans="2:7" s="143" customFormat="1">
      <c r="B45" s="160"/>
      <c r="C45" s="146"/>
      <c r="D45" s="147"/>
      <c r="E45" s="81"/>
      <c r="F45" s="81"/>
      <c r="G45" s="77"/>
    </row>
    <row r="46" spans="2:7" s="143" customFormat="1">
      <c r="B46" s="160"/>
      <c r="C46" s="146"/>
      <c r="D46" s="147"/>
      <c r="E46" s="81"/>
      <c r="F46" s="81"/>
      <c r="G46" s="77"/>
    </row>
    <row r="47" spans="2:7" s="143" customFormat="1">
      <c r="B47" s="160"/>
      <c r="C47" s="146"/>
      <c r="D47" s="147"/>
      <c r="E47" s="81"/>
      <c r="F47" s="81"/>
      <c r="G47" s="77"/>
    </row>
    <row r="48" spans="2:7" s="143" customFormat="1">
      <c r="B48" s="160"/>
      <c r="C48" s="146"/>
      <c r="D48" s="147"/>
      <c r="E48" s="81"/>
      <c r="F48" s="81"/>
      <c r="G48" s="77"/>
    </row>
    <row r="49" spans="2:9" s="143" customFormat="1">
      <c r="B49" s="160"/>
      <c r="C49" s="146"/>
      <c r="D49" s="147"/>
      <c r="E49" s="81"/>
      <c r="F49" s="81"/>
      <c r="G49" s="77"/>
    </row>
    <row r="50" spans="2:9" s="143" customFormat="1">
      <c r="B50" s="160"/>
      <c r="C50" s="146"/>
      <c r="D50" s="147"/>
      <c r="E50" s="81"/>
      <c r="F50" s="81"/>
      <c r="G50" s="77"/>
    </row>
    <row r="51" spans="2:9" s="143" customFormat="1" ht="13.5" thickBot="1">
      <c r="B51" s="160"/>
      <c r="C51" s="146"/>
      <c r="D51" s="147"/>
      <c r="E51" s="81"/>
      <c r="F51" s="81"/>
      <c r="G51" s="83"/>
    </row>
    <row r="52" spans="2:9" ht="13.5" thickBot="1">
      <c r="B52" s="23" t="s">
        <v>48</v>
      </c>
      <c r="C52" s="15"/>
      <c r="D52" s="15"/>
      <c r="E52" s="15"/>
      <c r="F52" s="21"/>
      <c r="G52" s="22">
        <f>SUM(G40:G51)</f>
        <v>0</v>
      </c>
    </row>
    <row r="53" spans="2:9" ht="13.5" thickBot="1">
      <c r="B53" s="49"/>
      <c r="C53" s="45"/>
      <c r="D53" s="45"/>
      <c r="E53" s="45"/>
      <c r="F53" s="45"/>
      <c r="G53" s="50"/>
    </row>
    <row r="54" spans="2:9" ht="13.5" thickBot="1">
      <c r="B54" s="23" t="s">
        <v>84</v>
      </c>
      <c r="C54" s="15"/>
      <c r="D54" s="15"/>
      <c r="E54" s="15"/>
      <c r="F54" s="15"/>
      <c r="G54" s="22">
        <f>IF(Penvoerder!C9="Ja",G52*20%,IF(Penvoerder!C10="Ja",G32*40%,0))</f>
        <v>0</v>
      </c>
    </row>
    <row r="55" spans="2:9" ht="13.5" thickBot="1">
      <c r="B55" s="49"/>
      <c r="C55" s="45"/>
      <c r="D55" s="45"/>
      <c r="E55" s="45"/>
      <c r="F55" s="45"/>
      <c r="G55" s="50"/>
    </row>
    <row r="56" spans="2:9" ht="13.5" thickBot="1">
      <c r="B56" s="26" t="s">
        <v>58</v>
      </c>
      <c r="C56" s="25"/>
      <c r="D56" s="25"/>
      <c r="E56" s="25"/>
      <c r="F56" s="25"/>
      <c r="G56" s="27">
        <f>IF(AND(Loonkostenforfait="Ja",OverigeKostenForfait="Ja"),0,IF(OverigeKostenForfait="Ja",G32*1.4,IF(Loonkostenforfait="Ja",G52*1.2,G32+G52)))</f>
        <v>0</v>
      </c>
    </row>
    <row r="63" spans="2:9" ht="13.5" thickBot="1">
      <c r="B63" s="33" t="s">
        <v>41</v>
      </c>
      <c r="C63" s="18"/>
      <c r="D63" s="18"/>
      <c r="E63" s="18"/>
    </row>
    <row r="64" spans="2:9" ht="25.5">
      <c r="B64" s="76" t="s">
        <v>86</v>
      </c>
      <c r="C64" s="69"/>
      <c r="D64" s="62">
        <v>2020</v>
      </c>
      <c r="E64" s="40">
        <v>2021</v>
      </c>
      <c r="F64" s="41">
        <v>2022</v>
      </c>
      <c r="G64" s="42">
        <v>2023</v>
      </c>
      <c r="I64" s="18"/>
    </row>
    <row r="65" spans="2:9">
      <c r="B65" s="28">
        <f>+G56</f>
        <v>0</v>
      </c>
      <c r="C65" s="70"/>
      <c r="D65" s="77">
        <v>0</v>
      </c>
      <c r="E65" s="77">
        <v>0</v>
      </c>
      <c r="F65" s="77">
        <v>0</v>
      </c>
      <c r="G65" s="118">
        <v>0</v>
      </c>
      <c r="I65" s="18"/>
    </row>
    <row r="66" spans="2:9" ht="13.5" thickBot="1">
      <c r="B66" s="135">
        <f>B65-SUM(D65:G65)</f>
        <v>0</v>
      </c>
      <c r="C66" s="31"/>
      <c r="D66" s="29">
        <f>IF($B$65&lt;&gt;0,D65/$B$65,0)</f>
        <v>0</v>
      </c>
      <c r="E66" s="29">
        <f>IF($B$65&lt;&gt;0,E65/$B$65,0)</f>
        <v>0</v>
      </c>
      <c r="F66" s="29">
        <f>IF($B$65&lt;&gt;0,F65/$B$65,0)</f>
        <v>0</v>
      </c>
      <c r="G66" s="30">
        <f>IF($B$65&lt;&gt;0,G65/$B$65,0)</f>
        <v>0</v>
      </c>
      <c r="I66" s="18"/>
    </row>
    <row r="74" spans="2:9">
      <c r="B74" s="16" t="s">
        <v>49</v>
      </c>
      <c r="C74" s="18"/>
      <c r="D74" s="18"/>
      <c r="E74" s="18"/>
      <c r="F74" s="18"/>
    </row>
    <row r="75" spans="2:9">
      <c r="B75" s="151"/>
      <c r="C75" s="152"/>
      <c r="D75" s="152"/>
      <c r="E75" s="152"/>
      <c r="F75" s="152"/>
      <c r="G75" s="153"/>
      <c r="H75" s="18"/>
    </row>
    <row r="76" spans="2:9">
      <c r="B76" s="154"/>
      <c r="C76" s="155"/>
      <c r="D76" s="155"/>
      <c r="E76" s="155"/>
      <c r="F76" s="155"/>
      <c r="G76" s="156"/>
      <c r="H76" s="18"/>
    </row>
    <row r="77" spans="2:9">
      <c r="B77" s="154"/>
      <c r="C77" s="155"/>
      <c r="D77" s="155"/>
      <c r="E77" s="155"/>
      <c r="F77" s="155"/>
      <c r="G77" s="156"/>
      <c r="H77" s="18"/>
    </row>
    <row r="78" spans="2:9">
      <c r="B78" s="157"/>
      <c r="C78" s="158"/>
      <c r="D78" s="158"/>
      <c r="E78" s="158"/>
      <c r="F78" s="158"/>
      <c r="G78" s="159"/>
      <c r="H78" s="18"/>
    </row>
    <row r="86" spans="2:8" ht="13.5" thickBot="1">
      <c r="B86" s="33" t="s">
        <v>37</v>
      </c>
      <c r="C86" s="24"/>
      <c r="D86" s="24"/>
      <c r="E86" s="24"/>
      <c r="F86" s="24"/>
    </row>
    <row r="87" spans="2:8" ht="27" customHeight="1">
      <c r="B87" s="36" t="s">
        <v>8</v>
      </c>
      <c r="C87" s="72"/>
      <c r="D87" s="69"/>
      <c r="E87" s="75" t="s">
        <v>20</v>
      </c>
      <c r="F87" s="37" t="s">
        <v>85</v>
      </c>
      <c r="G87" s="71" t="s">
        <v>82</v>
      </c>
      <c r="H87" s="18"/>
    </row>
    <row r="88" spans="2:8">
      <c r="B88" s="84">
        <f>+G56</f>
        <v>0</v>
      </c>
      <c r="C88" s="73"/>
      <c r="D88" s="70"/>
      <c r="E88" s="77"/>
      <c r="F88" s="77"/>
      <c r="G88" s="139">
        <f>+C96</f>
        <v>0</v>
      </c>
      <c r="H88" s="18"/>
    </row>
    <row r="89" spans="2:8" ht="13.5" thickBot="1">
      <c r="B89" s="135">
        <f>B88-SUM(E88:G88)</f>
        <v>0</v>
      </c>
      <c r="C89" s="74"/>
      <c r="D89" s="31"/>
      <c r="E89" s="29">
        <f>IF(B88&lt;&gt;0,E88/$B$88,0)</f>
        <v>0</v>
      </c>
      <c r="F89" s="29">
        <f>IF(B88&lt;&gt;0,F88/$B$88,0)</f>
        <v>0</v>
      </c>
      <c r="G89" s="30">
        <f>IF(B88&lt;&gt;0,G88/$B$88,0)</f>
        <v>0</v>
      </c>
      <c r="H89" s="18"/>
    </row>
    <row r="90" spans="2:8">
      <c r="C90" s="18"/>
      <c r="D90" s="18"/>
      <c r="E90" s="18"/>
      <c r="F90" s="18"/>
    </row>
    <row r="91" spans="2:8">
      <c r="B91" s="16" t="s">
        <v>43</v>
      </c>
      <c r="C91" s="18"/>
      <c r="D91" s="18"/>
      <c r="E91" s="18"/>
      <c r="F91" s="18"/>
    </row>
    <row r="92" spans="2:8">
      <c r="B92" s="77" t="s">
        <v>45</v>
      </c>
      <c r="C92" s="77"/>
      <c r="D92" s="18"/>
      <c r="E92" s="18"/>
      <c r="F92" s="18"/>
      <c r="G92"/>
    </row>
    <row r="93" spans="2:8">
      <c r="B93" s="77" t="s">
        <v>44</v>
      </c>
      <c r="C93" s="77"/>
      <c r="D93" s="18"/>
      <c r="E93" s="34"/>
      <c r="F93" s="18"/>
      <c r="G93"/>
    </row>
    <row r="94" spans="2:8">
      <c r="B94" s="77" t="s">
        <v>46</v>
      </c>
      <c r="C94" s="77"/>
      <c r="D94" s="18"/>
      <c r="E94" s="24"/>
      <c r="F94" s="18"/>
      <c r="G94"/>
    </row>
    <row r="95" spans="2:8">
      <c r="B95" s="77" t="s">
        <v>47</v>
      </c>
      <c r="C95" s="77"/>
      <c r="D95" s="18"/>
      <c r="E95" s="35"/>
      <c r="F95" s="18"/>
      <c r="G95"/>
    </row>
    <row r="96" spans="2:8">
      <c r="B96" s="113" t="s">
        <v>129</v>
      </c>
      <c r="C96" s="19">
        <f>SUM(C92:C95)</f>
        <v>0</v>
      </c>
      <c r="D96" s="47"/>
      <c r="E96" s="47"/>
      <c r="F96" s="18"/>
      <c r="G96"/>
    </row>
    <row r="104" spans="2:7" ht="13.5" thickBot="1">
      <c r="B104" s="33" t="s">
        <v>91</v>
      </c>
      <c r="C104" s="45"/>
      <c r="D104" s="45"/>
      <c r="E104" s="45"/>
      <c r="F104" s="45"/>
      <c r="G104" s="24"/>
    </row>
    <row r="105" spans="2:7">
      <c r="B105" s="92" t="s">
        <v>87</v>
      </c>
      <c r="C105" s="85"/>
      <c r="D105" s="85"/>
      <c r="E105" s="85" t="str">
        <f>IF(AND(Penvoerder!C9="Ja",G32&lt;&gt;0),"Loonkosten en forfaitaire opslag zijn begroot, onjuist","Akkoord")</f>
        <v>Akkoord</v>
      </c>
      <c r="F105" s="85"/>
      <c r="G105" s="86"/>
    </row>
    <row r="106" spans="2:7">
      <c r="B106" s="87" t="s">
        <v>88</v>
      </c>
      <c r="C106" s="45"/>
      <c r="D106" s="45"/>
      <c r="E106" s="45" t="str">
        <f>IF(AND(Penvoerder!C10="Ja",G52&lt;&gt;0),"Overige kosten en forfaitaire opslag zijn begroot, onjuist","Akkoord")</f>
        <v>Akkoord</v>
      </c>
      <c r="F106" s="45"/>
      <c r="G106" s="88"/>
    </row>
    <row r="107" spans="2:7">
      <c r="B107" s="87" t="s">
        <v>89</v>
      </c>
      <c r="C107" s="45"/>
      <c r="D107" s="45"/>
      <c r="E107" s="45" t="str">
        <f>IF(SUM(D65:G65)=B65,"Akkoord","Uitgavenplanning is niet gelijk aan subsidiabele kosten")</f>
        <v>Akkoord</v>
      </c>
      <c r="F107" s="45"/>
      <c r="G107" s="88"/>
    </row>
    <row r="108" spans="2:7" ht="13.5" thickBot="1">
      <c r="B108" s="89" t="s">
        <v>90</v>
      </c>
      <c r="C108" s="90"/>
      <c r="D108" s="90"/>
      <c r="E108" s="90" t="str">
        <f>IF(SUM(E88:G88)=B88,"Akkoord","Financiering is niet gelijk aan subsidiabele kosten")</f>
        <v>Akkoord</v>
      </c>
      <c r="F108" s="90"/>
      <c r="G108" s="91"/>
    </row>
  </sheetData>
  <sheetProtection sheet="1" objects="1" scenarios="1" insertRows="0"/>
  <mergeCells count="18">
    <mergeCell ref="B43:D43"/>
    <mergeCell ref="B75:G78"/>
    <mergeCell ref="B46:D46"/>
    <mergeCell ref="B47:D47"/>
    <mergeCell ref="B48:D48"/>
    <mergeCell ref="B49:D49"/>
    <mergeCell ref="B50:D50"/>
    <mergeCell ref="B51:D51"/>
    <mergeCell ref="B44:D44"/>
    <mergeCell ref="B45:D45"/>
    <mergeCell ref="C9:D9"/>
    <mergeCell ref="B40:D40"/>
    <mergeCell ref="B41:D41"/>
    <mergeCell ref="B42:D42"/>
    <mergeCell ref="C5:G5"/>
    <mergeCell ref="C6:D6"/>
    <mergeCell ref="C7:D7"/>
    <mergeCell ref="C8:D8"/>
  </mergeCells>
  <conditionalFormatting sqref="E105:E108">
    <cfRule type="cellIs" dxfId="76" priority="27" stopIfTrue="1" operator="notEqual">
      <formula>"Akkoord"</formula>
    </cfRule>
    <cfRule type="cellIs" dxfId="75" priority="28" stopIfTrue="1" operator="equal">
      <formula>"Akkoord"</formula>
    </cfRule>
  </conditionalFormatting>
  <conditionalFormatting sqref="E105:E108">
    <cfRule type="cellIs" dxfId="74" priority="24" stopIfTrue="1" operator="notEqual">
      <formula>"Akkoord"</formula>
    </cfRule>
    <cfRule type="cellIs" dxfId="73" priority="25" stopIfTrue="1" operator="equal">
      <formula>"Akkoord"</formula>
    </cfRule>
  </conditionalFormatting>
  <conditionalFormatting sqref="E105:E108">
    <cfRule type="cellIs" dxfId="72" priority="19" stopIfTrue="1" operator="notEqual">
      <formula>"Akkoord"</formula>
    </cfRule>
    <cfRule type="cellIs" dxfId="71" priority="20" stopIfTrue="1" operator="equal">
      <formula>"Akkoord"</formula>
    </cfRule>
  </conditionalFormatting>
  <conditionalFormatting sqref="E105:E108">
    <cfRule type="cellIs" dxfId="70" priority="14" stopIfTrue="1" operator="notEqual">
      <formula>"Akkoord"</formula>
    </cfRule>
    <cfRule type="cellIs" dxfId="69" priority="15" stopIfTrue="1" operator="equal">
      <formula>"Akkoord"</formula>
    </cfRule>
  </conditionalFormatting>
  <conditionalFormatting sqref="B75:G78">
    <cfRule type="expression" dxfId="68" priority="5">
      <formula>$C$9="Nee"</formula>
    </cfRule>
  </conditionalFormatting>
  <conditionalFormatting sqref="B66">
    <cfRule type="expression" dxfId="67" priority="3">
      <formula>B66&lt;&gt;0</formula>
    </cfRule>
    <cfRule type="expression" dxfId="66" priority="4">
      <formula>B66=0</formula>
    </cfRule>
  </conditionalFormatting>
  <conditionalFormatting sqref="B89">
    <cfRule type="expression" dxfId="65" priority="1">
      <formula>B89&lt;&gt;0</formula>
    </cfRule>
    <cfRule type="expression" dxfId="64" priority="2">
      <formula>B89=0</formula>
    </cfRule>
  </conditionalFormatting>
  <dataValidations count="8">
    <dataValidation type="list" allowBlank="1" showInputMessage="1" showErrorMessage="1" sqref="E40:E51" xr:uid="{B32C0393-BAD0-4D0E-9759-C0F651EF4390}">
      <formula1>"Kosten derden, Afschrijvingskosten, Grondkosten, Inbreng in natura "</formula1>
    </dataValidation>
    <dataValidation type="list" allowBlank="1" showInputMessage="1" showErrorMessage="1" sqref="F20:F31 F40:F51" xr:uid="{AB439DFF-B9BE-4AD6-A175-3DBE67D01472}">
      <formula1>Werkpakketten</formula1>
    </dataValidation>
    <dataValidation type="list" allowBlank="1" showInputMessage="1" showErrorMessage="1" promptTitle="Toelichting" prompt="Het gaat om opbrengsten die een direct gevolg zijn van de uitvoering van de projectactiviteiten tijdens, of na de uitvoering van uw project." sqref="C9:D9" xr:uid="{F171D0F6-F865-430D-9647-7AD0010A10FC}">
      <formula1>"Ja,Nee"</formula1>
    </dataValidation>
    <dataValidation type="list" allowBlank="1" showInputMessage="1" showErrorMessage="1" promptTitle="Toelichting" prompt="Kies uw ondernemingsomvang volgens de MKB definitie._x000a__x000a_" sqref="C7:D7" xr:uid="{14F54E21-058C-40C6-97EE-705ED8BAB93A}">
      <formula1>"Klein, Middel, Groot"</formula1>
    </dataValidation>
    <dataValidation type="list" allowBlank="1" showInputMessage="1" showErrorMessage="1" promptTitle="Toelichting" prompt="Indien er sprake is van niet of gedeeltelijk niet verrekenbare of compensabele BTW dan dient u de kosten incl. het (niet verrekenbare deel van de) BTW te begroten. Tevens dient uw subsidieaanvraag voorzien te worden van een BTW-verklaring" sqref="C8:D8" xr:uid="{45641503-372B-4877-BF59-7660314D0927}">
      <formula1>"Ja,Nee,Gedeeltelijk"</formula1>
    </dataValidation>
    <dataValidation allowBlank="1" showInputMessage="1" showErrorMessage="1" promptTitle="LET OP" prompt="In 2020 kunnen alleen voorbereidingskosten worden opgenomen." sqref="D65" xr:uid="{3D75AF3D-F974-430D-98AC-F93C9134F6EE}"/>
    <dataValidation type="list" allowBlank="1" showInputMessage="1" showErrorMessage="1" promptTitle="Toelichting" prompt="Kies uw ondernemingsomvang volgens de MKB definitie._x000a__x000a_" sqref="C6:D6" xr:uid="{B0C42E7B-F3E4-4D94-81AF-5DAB9A964987}">
      <formula1>"Eenmanszaak, VOF, Maatschap , Coöperatie, Stichting, Vereniging, NV, BV, ZBO, Organisatie op grond van de wet, Overige"</formula1>
    </dataValidation>
    <dataValidation type="list" allowBlank="1" showInputMessage="1" showErrorMessage="1" sqref="E20:E31" xr:uid="{294F1CCD-137C-40DA-81C4-F533B4284037}">
      <formula1>"Loonkosten + vast percentage, IKS, Uurtarieven EC,Loonkosten deeltijd met wg-verklaring, Vast uurtarief"</formula1>
    </dataValidation>
  </dataValidations>
  <pageMargins left="0.7" right="0.7" top="0.75" bottom="0.75" header="0.3" footer="0.3"/>
  <pageSetup paperSize="9"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expression" priority="17" stopIfTrue="1" id="{7907D401-F678-497C-8C96-BD0B79BE197A}">
            <xm:f>Penvoerder!$C$9="Ja"</xm:f>
            <x14:dxf>
              <fill>
                <patternFill>
                  <bgColor theme="0" tint="-0.499984740745262"/>
                </patternFill>
              </fill>
            </x14:dxf>
          </x14:cfRule>
          <xm:sqref>B18:G32</xm:sqref>
        </x14:conditionalFormatting>
        <x14:conditionalFormatting xmlns:xm="http://schemas.microsoft.com/office/excel/2006/main">
          <x14:cfRule type="expression" priority="16" stopIfTrue="1" id="{8F1ECA30-C820-4B55-9CEB-4EBE1985E4A7}">
            <xm:f>Penvoerder!$C$10="Ja"</xm:f>
            <x14:dxf>
              <fill>
                <patternFill>
                  <bgColor theme="0" tint="-0.499984740745262"/>
                </patternFill>
              </fill>
            </x14:dxf>
          </x14:cfRule>
          <xm:sqref>B38:G52</xm:sqref>
        </x14:conditionalFormatting>
        <x14:conditionalFormatting xmlns:xm="http://schemas.microsoft.com/office/excel/2006/main">
          <x14:cfRule type="expression" priority="12" stopIfTrue="1" id="{98583D33-B8E9-4DF5-94CE-A89CC3E9C388}">
            <xm:f>Penvoerder!$C$9="Ja"</xm:f>
            <x14:dxf>
              <fill>
                <patternFill>
                  <bgColor theme="0" tint="-0.499984740745262"/>
                </patternFill>
              </fill>
            </x14:dxf>
          </x14:cfRule>
          <xm:sqref>B18:G19</xm:sqref>
        </x14:conditionalFormatting>
        <x14:conditionalFormatting xmlns:xm="http://schemas.microsoft.com/office/excel/2006/main">
          <x14:cfRule type="expression" priority="11" stopIfTrue="1" id="{03A2CE51-07DA-4C8E-A0B7-1EBB2F4CF72E}">
            <xm:f>Penvoerder!$C$10="Ja"</xm:f>
            <x14:dxf>
              <fill>
                <patternFill>
                  <bgColor theme="0" tint="-0.499984740745262"/>
                </patternFill>
              </fill>
            </x14:dxf>
          </x14:cfRule>
          <xm:sqref>B38:G39</xm:sqref>
        </x14:conditionalFormatting>
        <x14:conditionalFormatting xmlns:xm="http://schemas.microsoft.com/office/excel/2006/main">
          <x14:cfRule type="expression" priority="7" stopIfTrue="1" id="{5BC4F780-B246-4EC0-94E7-453C553B12C6}">
            <xm:f>Penvoerder!$C$10="Ja"</xm:f>
            <x14:dxf>
              <fill>
                <patternFill>
                  <bgColor theme="0" tint="-0.499984740745262"/>
                </patternFill>
              </fill>
            </x14:dxf>
          </x14:cfRule>
          <xm:sqref>E40:G40</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dimension ref="B1:I108"/>
  <sheetViews>
    <sheetView workbookViewId="0">
      <selection activeCell="B5" sqref="B5"/>
    </sheetView>
  </sheetViews>
  <sheetFormatPr defaultColWidth="8.85546875" defaultRowHeight="12.75"/>
  <cols>
    <col min="1" max="1" width="1.7109375" customWidth="1"/>
    <col min="2" max="2" width="34.85546875" customWidth="1"/>
    <col min="3" max="3" width="14" customWidth="1"/>
    <col min="4" max="4" width="12" customWidth="1"/>
    <col min="5" max="5" width="17.7109375" customWidth="1"/>
    <col min="6" max="6" width="29.42578125" customWidth="1"/>
    <col min="7" max="7" width="16.28515625" style="18" customWidth="1"/>
  </cols>
  <sheetData>
    <row r="1" spans="2:7">
      <c r="B1" s="16" t="s">
        <v>26</v>
      </c>
      <c r="D1" s="52"/>
      <c r="E1" s="131" t="s">
        <v>125</v>
      </c>
    </row>
    <row r="2" spans="2:7">
      <c r="B2" s="16"/>
      <c r="D2" s="61"/>
      <c r="E2" s="131" t="s">
        <v>126</v>
      </c>
    </row>
    <row r="3" spans="2:7">
      <c r="B3" s="16"/>
      <c r="D3" s="130"/>
      <c r="E3" s="131" t="s">
        <v>127</v>
      </c>
    </row>
    <row r="5" spans="2:7">
      <c r="B5" s="17" t="s">
        <v>27</v>
      </c>
      <c r="C5" s="160"/>
      <c r="D5" s="146"/>
      <c r="E5" s="146"/>
      <c r="F5" s="146"/>
      <c r="G5" s="147"/>
    </row>
    <row r="6" spans="2:7">
      <c r="B6" s="17" t="s">
        <v>21</v>
      </c>
      <c r="C6" s="148"/>
      <c r="D6" s="149"/>
    </row>
    <row r="7" spans="2:7">
      <c r="B7" s="17" t="s">
        <v>83</v>
      </c>
      <c r="C7" s="148"/>
      <c r="D7" s="149"/>
    </row>
    <row r="8" spans="2:7">
      <c r="B8" s="46" t="s">
        <v>50</v>
      </c>
      <c r="C8" s="148"/>
      <c r="D8" s="149"/>
    </row>
    <row r="9" spans="2:7">
      <c r="B9" s="60" t="s">
        <v>61</v>
      </c>
      <c r="C9" s="150"/>
      <c r="D9" s="150"/>
    </row>
    <row r="18" spans="2:7">
      <c r="B18" s="53" t="s">
        <v>28</v>
      </c>
      <c r="C18" s="51"/>
      <c r="D18" s="51"/>
      <c r="E18" s="51"/>
      <c r="F18" s="51"/>
      <c r="G18" s="48"/>
    </row>
    <row r="19" spans="2:7">
      <c r="B19" s="54" t="s">
        <v>51</v>
      </c>
      <c r="C19" s="54" t="s">
        <v>29</v>
      </c>
      <c r="D19" s="54" t="s">
        <v>30</v>
      </c>
      <c r="E19" s="54" t="s">
        <v>31</v>
      </c>
      <c r="F19" s="54" t="s">
        <v>32</v>
      </c>
      <c r="G19" s="55" t="s">
        <v>33</v>
      </c>
    </row>
    <row r="20" spans="2:7" s="143" customFormat="1">
      <c r="B20" s="78"/>
      <c r="C20" s="78"/>
      <c r="D20" s="78"/>
      <c r="E20" s="81"/>
      <c r="F20" s="81"/>
      <c r="G20" s="142" t="str">
        <f>IF(AND(B20&lt;&gt;"",C20&gt;0,D20&gt;0,E20&lt;&gt;"",F20&lt;&gt;""),IF(E20="Vast uurtarief",C20*39,+C20*D20),"")</f>
        <v/>
      </c>
    </row>
    <row r="21" spans="2:7" s="143" customFormat="1">
      <c r="B21" s="78"/>
      <c r="C21" s="78"/>
      <c r="D21" s="78"/>
      <c r="E21" s="81"/>
      <c r="F21" s="81"/>
      <c r="G21" s="142" t="str">
        <f t="shared" ref="G21:G31" si="0">IF(AND(B21&lt;&gt;"",C21&gt;0,D21&gt;0,E21&lt;&gt;"",F21&lt;&gt;""),IF(E21="Vast uurtarief",C21*39,+C21*D21),"")</f>
        <v/>
      </c>
    </row>
    <row r="22" spans="2:7" s="143" customFormat="1">
      <c r="B22" s="78"/>
      <c r="C22" s="78"/>
      <c r="D22" s="78"/>
      <c r="E22" s="81"/>
      <c r="F22" s="81"/>
      <c r="G22" s="142" t="str">
        <f t="shared" si="0"/>
        <v/>
      </c>
    </row>
    <row r="23" spans="2:7" s="143" customFormat="1">
      <c r="B23" s="78"/>
      <c r="C23" s="78"/>
      <c r="D23" s="78"/>
      <c r="E23" s="81"/>
      <c r="F23" s="81"/>
      <c r="G23" s="142" t="str">
        <f t="shared" si="0"/>
        <v/>
      </c>
    </row>
    <row r="24" spans="2:7" s="143" customFormat="1">
      <c r="B24" s="78"/>
      <c r="C24" s="78"/>
      <c r="D24" s="78"/>
      <c r="E24" s="81"/>
      <c r="F24" s="81"/>
      <c r="G24" s="142" t="str">
        <f t="shared" si="0"/>
        <v/>
      </c>
    </row>
    <row r="25" spans="2:7" s="143" customFormat="1">
      <c r="B25" s="78"/>
      <c r="C25" s="78"/>
      <c r="D25" s="78"/>
      <c r="E25" s="81"/>
      <c r="F25" s="81"/>
      <c r="G25" s="142" t="str">
        <f t="shared" si="0"/>
        <v/>
      </c>
    </row>
    <row r="26" spans="2:7" s="143" customFormat="1">
      <c r="B26" s="78"/>
      <c r="C26" s="78"/>
      <c r="D26" s="78"/>
      <c r="E26" s="81"/>
      <c r="F26" s="81"/>
      <c r="G26" s="142" t="str">
        <f t="shared" si="0"/>
        <v/>
      </c>
    </row>
    <row r="27" spans="2:7" s="143" customFormat="1">
      <c r="B27" s="78"/>
      <c r="C27" s="78"/>
      <c r="D27" s="78"/>
      <c r="E27" s="81"/>
      <c r="F27" s="81"/>
      <c r="G27" s="142" t="str">
        <f t="shared" si="0"/>
        <v/>
      </c>
    </row>
    <row r="28" spans="2:7" s="143" customFormat="1">
      <c r="B28" s="78"/>
      <c r="C28" s="78"/>
      <c r="D28" s="78"/>
      <c r="E28" s="81"/>
      <c r="F28" s="81"/>
      <c r="G28" s="142" t="str">
        <f t="shared" si="0"/>
        <v/>
      </c>
    </row>
    <row r="29" spans="2:7" s="143" customFormat="1">
      <c r="B29" s="78"/>
      <c r="C29" s="78"/>
      <c r="D29" s="78"/>
      <c r="E29" s="81"/>
      <c r="F29" s="81"/>
      <c r="G29" s="142" t="str">
        <f t="shared" si="0"/>
        <v/>
      </c>
    </row>
    <row r="30" spans="2:7" s="143" customFormat="1">
      <c r="B30" s="78"/>
      <c r="C30" s="78"/>
      <c r="D30" s="78"/>
      <c r="E30" s="81"/>
      <c r="F30" s="81"/>
      <c r="G30" s="142" t="str">
        <f t="shared" si="0"/>
        <v/>
      </c>
    </row>
    <row r="31" spans="2:7" s="143" customFormat="1" ht="13.5" thickBot="1">
      <c r="B31" s="82"/>
      <c r="C31" s="82"/>
      <c r="D31" s="82"/>
      <c r="E31" s="81"/>
      <c r="F31" s="81"/>
      <c r="G31" s="142" t="str">
        <f t="shared" si="0"/>
        <v/>
      </c>
    </row>
    <row r="32" spans="2:7" ht="13.5" thickBot="1">
      <c r="B32" s="23" t="s">
        <v>34</v>
      </c>
      <c r="C32" s="15"/>
      <c r="D32" s="15"/>
      <c r="E32" s="15"/>
      <c r="F32" s="21"/>
      <c r="G32" s="22">
        <f>SUM(G20:G31)</f>
        <v>0</v>
      </c>
    </row>
    <row r="33" spans="2:7">
      <c r="B33" s="49"/>
      <c r="C33" s="45"/>
      <c r="D33" s="45"/>
      <c r="E33" s="45"/>
      <c r="F33" s="45"/>
      <c r="G33" s="50"/>
    </row>
    <row r="34" spans="2:7">
      <c r="B34" s="49"/>
      <c r="C34" s="45"/>
      <c r="D34" s="45"/>
      <c r="E34" s="45"/>
      <c r="F34" s="45"/>
      <c r="G34" s="50"/>
    </row>
    <row r="35" spans="2:7">
      <c r="B35" s="49"/>
      <c r="C35" s="45"/>
      <c r="D35" s="45"/>
      <c r="E35" s="45"/>
      <c r="F35" s="45"/>
      <c r="G35" s="50"/>
    </row>
    <row r="36" spans="2:7">
      <c r="B36" s="49"/>
      <c r="C36" s="45"/>
      <c r="D36" s="45"/>
      <c r="E36" s="45"/>
      <c r="F36" s="45"/>
      <c r="G36" s="50"/>
    </row>
    <row r="38" spans="2:7">
      <c r="B38" s="16" t="s">
        <v>42</v>
      </c>
    </row>
    <row r="39" spans="2:7">
      <c r="B39" s="54" t="s">
        <v>35</v>
      </c>
      <c r="C39" s="54"/>
      <c r="D39" s="54"/>
      <c r="E39" s="54" t="s">
        <v>31</v>
      </c>
      <c r="F39" s="54" t="s">
        <v>32</v>
      </c>
      <c r="G39" s="55" t="s">
        <v>33</v>
      </c>
    </row>
    <row r="40" spans="2:7" s="143" customFormat="1">
      <c r="B40" s="160"/>
      <c r="C40" s="146"/>
      <c r="D40" s="147"/>
      <c r="E40" s="81"/>
      <c r="F40" s="81"/>
      <c r="G40" s="77"/>
    </row>
    <row r="41" spans="2:7" s="143" customFormat="1">
      <c r="B41" s="160"/>
      <c r="C41" s="146"/>
      <c r="D41" s="147"/>
      <c r="E41" s="81"/>
      <c r="F41" s="81"/>
      <c r="G41" s="77"/>
    </row>
    <row r="42" spans="2:7" s="143" customFormat="1">
      <c r="B42" s="160"/>
      <c r="C42" s="146"/>
      <c r="D42" s="147"/>
      <c r="E42" s="81"/>
      <c r="F42" s="81"/>
      <c r="G42" s="77"/>
    </row>
    <row r="43" spans="2:7" s="143" customFormat="1">
      <c r="B43" s="160"/>
      <c r="C43" s="146"/>
      <c r="D43" s="147"/>
      <c r="E43" s="81"/>
      <c r="F43" s="81"/>
      <c r="G43" s="77"/>
    </row>
    <row r="44" spans="2:7" s="143" customFormat="1">
      <c r="B44" s="160"/>
      <c r="C44" s="146"/>
      <c r="D44" s="147"/>
      <c r="E44" s="81"/>
      <c r="F44" s="81"/>
      <c r="G44" s="77"/>
    </row>
    <row r="45" spans="2:7" s="143" customFormat="1">
      <c r="B45" s="160"/>
      <c r="C45" s="146"/>
      <c r="D45" s="147"/>
      <c r="E45" s="81"/>
      <c r="F45" s="81"/>
      <c r="G45" s="77"/>
    </row>
    <row r="46" spans="2:7" s="143" customFormat="1">
      <c r="B46" s="160"/>
      <c r="C46" s="146"/>
      <c r="D46" s="147"/>
      <c r="E46" s="81"/>
      <c r="F46" s="81"/>
      <c r="G46" s="77"/>
    </row>
    <row r="47" spans="2:7" s="143" customFormat="1">
      <c r="B47" s="160"/>
      <c r="C47" s="146"/>
      <c r="D47" s="147"/>
      <c r="E47" s="81"/>
      <c r="F47" s="81"/>
      <c r="G47" s="77"/>
    </row>
    <row r="48" spans="2:7" s="143" customFormat="1">
      <c r="B48" s="160"/>
      <c r="C48" s="146"/>
      <c r="D48" s="147"/>
      <c r="E48" s="81"/>
      <c r="F48" s="81"/>
      <c r="G48" s="77"/>
    </row>
    <row r="49" spans="2:9" s="143" customFormat="1">
      <c r="B49" s="160"/>
      <c r="C49" s="146"/>
      <c r="D49" s="147"/>
      <c r="E49" s="81"/>
      <c r="F49" s="81"/>
      <c r="G49" s="77"/>
    </row>
    <row r="50" spans="2:9" s="143" customFormat="1">
      <c r="B50" s="160"/>
      <c r="C50" s="146"/>
      <c r="D50" s="147"/>
      <c r="E50" s="81"/>
      <c r="F50" s="81"/>
      <c r="G50" s="77"/>
    </row>
    <row r="51" spans="2:9" s="143" customFormat="1" ht="13.5" thickBot="1">
      <c r="B51" s="160"/>
      <c r="C51" s="146"/>
      <c r="D51" s="147"/>
      <c r="E51" s="81"/>
      <c r="F51" s="81"/>
      <c r="G51" s="83"/>
    </row>
    <row r="52" spans="2:9" ht="13.5" thickBot="1">
      <c r="B52" s="23" t="s">
        <v>48</v>
      </c>
      <c r="C52" s="15"/>
      <c r="D52" s="15"/>
      <c r="E52" s="15"/>
      <c r="F52" s="21"/>
      <c r="G52" s="22">
        <f>SUM(G40:G51)</f>
        <v>0</v>
      </c>
    </row>
    <row r="53" spans="2:9" ht="13.5" thickBot="1">
      <c r="B53" s="49"/>
      <c r="C53" s="45"/>
      <c r="D53" s="45"/>
      <c r="E53" s="45"/>
      <c r="F53" s="45"/>
      <c r="G53" s="50"/>
    </row>
    <row r="54" spans="2:9" ht="13.5" thickBot="1">
      <c r="B54" s="23" t="s">
        <v>84</v>
      </c>
      <c r="C54" s="15"/>
      <c r="D54" s="15"/>
      <c r="E54" s="15"/>
      <c r="F54" s="15"/>
      <c r="G54" s="22">
        <f>IF(Penvoerder!C9="Ja",G52*20%,IF(Penvoerder!C10="Ja",G32*40%,0))</f>
        <v>0</v>
      </c>
    </row>
    <row r="55" spans="2:9" ht="13.5" thickBot="1">
      <c r="B55" s="49"/>
      <c r="C55" s="45"/>
      <c r="D55" s="45"/>
      <c r="E55" s="45"/>
      <c r="F55" s="45"/>
      <c r="G55" s="50"/>
    </row>
    <row r="56" spans="2:9" ht="13.5" thickBot="1">
      <c r="B56" s="26" t="s">
        <v>58</v>
      </c>
      <c r="C56" s="25"/>
      <c r="D56" s="25"/>
      <c r="E56" s="25"/>
      <c r="F56" s="25"/>
      <c r="G56" s="27">
        <f>IF(AND(Loonkostenforfait="Ja",OverigeKostenForfait="Ja"),0,IF(OverigeKostenForfait="Ja",G32*1.4,IF(Loonkostenforfait="Ja",G52*1.2,G32+G52)))</f>
        <v>0</v>
      </c>
    </row>
    <row r="63" spans="2:9" ht="13.5" thickBot="1">
      <c r="B63" s="33" t="s">
        <v>41</v>
      </c>
      <c r="C63" s="18"/>
      <c r="D63" s="18"/>
      <c r="E63" s="18"/>
    </row>
    <row r="64" spans="2:9" ht="25.5">
      <c r="B64" s="76" t="s">
        <v>86</v>
      </c>
      <c r="C64" s="69"/>
      <c r="D64" s="62">
        <v>2020</v>
      </c>
      <c r="E64" s="40">
        <v>2021</v>
      </c>
      <c r="F64" s="41">
        <v>2022</v>
      </c>
      <c r="G64" s="42">
        <v>2023</v>
      </c>
      <c r="I64" s="18"/>
    </row>
    <row r="65" spans="2:9">
      <c r="B65" s="28">
        <f>+G56</f>
        <v>0</v>
      </c>
      <c r="C65" s="70"/>
      <c r="D65" s="77">
        <v>0</v>
      </c>
      <c r="E65" s="77">
        <v>0</v>
      </c>
      <c r="F65" s="77">
        <v>0</v>
      </c>
      <c r="G65" s="118">
        <v>0</v>
      </c>
      <c r="I65" s="18"/>
    </row>
    <row r="66" spans="2:9" ht="13.5" thickBot="1">
      <c r="B66" s="135">
        <f>B65-SUM(D65:G65)</f>
        <v>0</v>
      </c>
      <c r="C66" s="31"/>
      <c r="D66" s="29">
        <f>IF($B$65&lt;&gt;0,D65/$B$65,0)</f>
        <v>0</v>
      </c>
      <c r="E66" s="29">
        <f>IF($B$65&lt;&gt;0,E65/$B$65,0)</f>
        <v>0</v>
      </c>
      <c r="F66" s="29">
        <f>IF($B$65&lt;&gt;0,F65/$B$65,0)</f>
        <v>0</v>
      </c>
      <c r="G66" s="30">
        <f>IF($B$65&lt;&gt;0,G65/$B$65,0)</f>
        <v>0</v>
      </c>
      <c r="I66" s="18"/>
    </row>
    <row r="74" spans="2:9">
      <c r="B74" s="16" t="s">
        <v>49</v>
      </c>
      <c r="C74" s="18"/>
      <c r="D74" s="18"/>
      <c r="E74" s="18"/>
      <c r="F74" s="18"/>
    </row>
    <row r="75" spans="2:9">
      <c r="B75" s="151"/>
      <c r="C75" s="152"/>
      <c r="D75" s="152"/>
      <c r="E75" s="152"/>
      <c r="F75" s="152"/>
      <c r="G75" s="153"/>
      <c r="H75" s="18"/>
    </row>
    <row r="76" spans="2:9">
      <c r="B76" s="154"/>
      <c r="C76" s="155"/>
      <c r="D76" s="155"/>
      <c r="E76" s="155"/>
      <c r="F76" s="155"/>
      <c r="G76" s="156"/>
      <c r="H76" s="18"/>
    </row>
    <row r="77" spans="2:9">
      <c r="B77" s="154"/>
      <c r="C77" s="155"/>
      <c r="D77" s="155"/>
      <c r="E77" s="155"/>
      <c r="F77" s="155"/>
      <c r="G77" s="156"/>
      <c r="H77" s="18"/>
    </row>
    <row r="78" spans="2:9">
      <c r="B78" s="157"/>
      <c r="C78" s="158"/>
      <c r="D78" s="158"/>
      <c r="E78" s="158"/>
      <c r="F78" s="158"/>
      <c r="G78" s="159"/>
      <c r="H78" s="18"/>
    </row>
    <row r="86" spans="2:8" ht="13.5" thickBot="1">
      <c r="B86" s="33" t="s">
        <v>37</v>
      </c>
      <c r="C86" s="24"/>
      <c r="D86" s="24"/>
      <c r="E86" s="24"/>
      <c r="F86" s="24"/>
    </row>
    <row r="87" spans="2:8" ht="27" customHeight="1">
      <c r="B87" s="36" t="s">
        <v>8</v>
      </c>
      <c r="C87" s="72"/>
      <c r="D87" s="69"/>
      <c r="E87" s="75" t="s">
        <v>20</v>
      </c>
      <c r="F87" s="37" t="s">
        <v>85</v>
      </c>
      <c r="G87" s="71" t="s">
        <v>82</v>
      </c>
      <c r="H87" s="18"/>
    </row>
    <row r="88" spans="2:8">
      <c r="B88" s="84">
        <f>+G56</f>
        <v>0</v>
      </c>
      <c r="C88" s="73"/>
      <c r="D88" s="70"/>
      <c r="E88" s="77"/>
      <c r="F88" s="77"/>
      <c r="G88" s="139">
        <f>+C96</f>
        <v>0</v>
      </c>
      <c r="H88" s="18"/>
    </row>
    <row r="89" spans="2:8" ht="13.5" thickBot="1">
      <c r="B89" s="135">
        <f>B88-SUM(E88:G88)</f>
        <v>0</v>
      </c>
      <c r="C89" s="74"/>
      <c r="D89" s="31"/>
      <c r="E89" s="29">
        <f>IF(B88&lt;&gt;0,E88/$B$88,0)</f>
        <v>0</v>
      </c>
      <c r="F89" s="29">
        <f>IF(B88&lt;&gt;0,F88/$B$88,0)</f>
        <v>0</v>
      </c>
      <c r="G89" s="30">
        <f>IF(B88&lt;&gt;0,G88/$B$88,0)</f>
        <v>0</v>
      </c>
      <c r="H89" s="18"/>
    </row>
    <row r="90" spans="2:8">
      <c r="C90" s="18"/>
      <c r="D90" s="18"/>
      <c r="E90" s="18"/>
      <c r="F90" s="18"/>
    </row>
    <row r="91" spans="2:8">
      <c r="B91" s="16" t="s">
        <v>43</v>
      </c>
      <c r="C91" s="18"/>
      <c r="D91" s="18"/>
      <c r="E91" s="18"/>
      <c r="F91" s="18"/>
    </row>
    <row r="92" spans="2:8">
      <c r="B92" s="77" t="s">
        <v>45</v>
      </c>
      <c r="C92" s="77"/>
      <c r="D92" s="18"/>
      <c r="E92" s="18"/>
      <c r="F92" s="18"/>
      <c r="G92"/>
    </row>
    <row r="93" spans="2:8">
      <c r="B93" s="77" t="s">
        <v>44</v>
      </c>
      <c r="C93" s="77"/>
      <c r="D93" s="18"/>
      <c r="E93" s="34"/>
      <c r="F93" s="18"/>
      <c r="G93"/>
    </row>
    <row r="94" spans="2:8">
      <c r="B94" s="77" t="s">
        <v>46</v>
      </c>
      <c r="C94" s="77"/>
      <c r="D94" s="18"/>
      <c r="E94" s="24"/>
      <c r="F94" s="18"/>
      <c r="G94"/>
    </row>
    <row r="95" spans="2:8">
      <c r="B95" s="77" t="s">
        <v>47</v>
      </c>
      <c r="C95" s="77"/>
      <c r="D95" s="18"/>
      <c r="E95" s="35"/>
      <c r="F95" s="18"/>
      <c r="G95"/>
    </row>
    <row r="96" spans="2:8">
      <c r="B96" s="113" t="s">
        <v>129</v>
      </c>
      <c r="C96" s="19">
        <f>SUM(C92:C95)</f>
        <v>0</v>
      </c>
      <c r="D96" s="47"/>
      <c r="E96" s="47"/>
      <c r="F96" s="18"/>
      <c r="G96"/>
    </row>
    <row r="104" spans="2:7" ht="13.5" thickBot="1">
      <c r="B104" s="33" t="s">
        <v>91</v>
      </c>
      <c r="C104" s="45"/>
      <c r="D104" s="45"/>
      <c r="E104" s="45"/>
      <c r="F104" s="45"/>
      <c r="G104" s="24"/>
    </row>
    <row r="105" spans="2:7">
      <c r="B105" s="92" t="s">
        <v>87</v>
      </c>
      <c r="C105" s="85"/>
      <c r="D105" s="85"/>
      <c r="E105" s="85" t="str">
        <f>IF(AND(Penvoerder!C9="Ja",G32&lt;&gt;0),"Loonkosten en forfaitaire opslag zijn begroot, onjuist","Akkoord")</f>
        <v>Akkoord</v>
      </c>
      <c r="F105" s="85"/>
      <c r="G105" s="86"/>
    </row>
    <row r="106" spans="2:7">
      <c r="B106" s="87" t="s">
        <v>88</v>
      </c>
      <c r="C106" s="45"/>
      <c r="D106" s="45"/>
      <c r="E106" s="45" t="str">
        <f>IF(AND(Penvoerder!C10="Ja",G52&lt;&gt;0),"Overige kosten en forfaitaire opslag zijn begroot, onjuist","Akkoord")</f>
        <v>Akkoord</v>
      </c>
      <c r="F106" s="45"/>
      <c r="G106" s="88"/>
    </row>
    <row r="107" spans="2:7">
      <c r="B107" s="87" t="s">
        <v>89</v>
      </c>
      <c r="C107" s="45"/>
      <c r="D107" s="45"/>
      <c r="E107" s="45" t="str">
        <f>IF(SUM(D65:G65)=B65,"Akkoord","Uitgavenplanning is niet gelijk aan subsidiabele kosten")</f>
        <v>Akkoord</v>
      </c>
      <c r="F107" s="45"/>
      <c r="G107" s="88"/>
    </row>
    <row r="108" spans="2:7" ht="13.5" thickBot="1">
      <c r="B108" s="89" t="s">
        <v>90</v>
      </c>
      <c r="C108" s="90"/>
      <c r="D108" s="90"/>
      <c r="E108" s="90" t="str">
        <f>IF(SUM(E88:G88)=B88,"Akkoord","Financiering is niet gelijk aan subsidiabele kosten")</f>
        <v>Akkoord</v>
      </c>
      <c r="F108" s="90"/>
      <c r="G108" s="91"/>
    </row>
  </sheetData>
  <sheetProtection sheet="1" objects="1" scenarios="1" insertRows="0"/>
  <mergeCells count="18">
    <mergeCell ref="B43:D43"/>
    <mergeCell ref="B75:G78"/>
    <mergeCell ref="B46:D46"/>
    <mergeCell ref="B47:D47"/>
    <mergeCell ref="B48:D48"/>
    <mergeCell ref="B49:D49"/>
    <mergeCell ref="B50:D50"/>
    <mergeCell ref="B51:D51"/>
    <mergeCell ref="B44:D44"/>
    <mergeCell ref="B45:D45"/>
    <mergeCell ref="C9:D9"/>
    <mergeCell ref="B40:D40"/>
    <mergeCell ref="B41:D41"/>
    <mergeCell ref="B42:D42"/>
    <mergeCell ref="C5:G5"/>
    <mergeCell ref="C6:D6"/>
    <mergeCell ref="C7:D7"/>
    <mergeCell ref="C8:D8"/>
  </mergeCells>
  <conditionalFormatting sqref="E105:E108">
    <cfRule type="cellIs" dxfId="58" priority="27" stopIfTrue="1" operator="notEqual">
      <formula>"Akkoord"</formula>
    </cfRule>
    <cfRule type="cellIs" dxfId="57" priority="28" stopIfTrue="1" operator="equal">
      <formula>"Akkoord"</formula>
    </cfRule>
  </conditionalFormatting>
  <conditionalFormatting sqref="E105:E108">
    <cfRule type="cellIs" dxfId="56" priority="24" stopIfTrue="1" operator="notEqual">
      <formula>"Akkoord"</formula>
    </cfRule>
    <cfRule type="cellIs" dxfId="55" priority="25" stopIfTrue="1" operator="equal">
      <formula>"Akkoord"</formula>
    </cfRule>
  </conditionalFormatting>
  <conditionalFormatting sqref="E105:E108">
    <cfRule type="cellIs" dxfId="54" priority="19" stopIfTrue="1" operator="notEqual">
      <formula>"Akkoord"</formula>
    </cfRule>
    <cfRule type="cellIs" dxfId="53" priority="20" stopIfTrue="1" operator="equal">
      <formula>"Akkoord"</formula>
    </cfRule>
  </conditionalFormatting>
  <conditionalFormatting sqref="E105:E108">
    <cfRule type="cellIs" dxfId="52" priority="14" stopIfTrue="1" operator="notEqual">
      <formula>"Akkoord"</formula>
    </cfRule>
    <cfRule type="cellIs" dxfId="51" priority="15" stopIfTrue="1" operator="equal">
      <formula>"Akkoord"</formula>
    </cfRule>
  </conditionalFormatting>
  <conditionalFormatting sqref="B75:G78">
    <cfRule type="expression" dxfId="50" priority="5">
      <formula>$C$9="Nee"</formula>
    </cfRule>
  </conditionalFormatting>
  <conditionalFormatting sqref="B66">
    <cfRule type="expression" dxfId="49" priority="3">
      <formula>B66&lt;&gt;0</formula>
    </cfRule>
    <cfRule type="expression" dxfId="48" priority="4">
      <formula>B66=0</formula>
    </cfRule>
  </conditionalFormatting>
  <conditionalFormatting sqref="B89">
    <cfRule type="expression" dxfId="47" priority="1">
      <formula>B89&lt;&gt;0</formula>
    </cfRule>
    <cfRule type="expression" dxfId="46" priority="2">
      <formula>B89=0</formula>
    </cfRule>
  </conditionalFormatting>
  <dataValidations count="8">
    <dataValidation type="list" allowBlank="1" showInputMessage="1" showErrorMessage="1" sqref="E40:E51" xr:uid="{C15562C7-AF37-4AE6-88CB-E5BA6C8E7DF8}">
      <formula1>"Kosten derden, Afschrijvingskosten, Grondkosten, Inbreng in natura "</formula1>
    </dataValidation>
    <dataValidation type="list" allowBlank="1" showInputMessage="1" showErrorMessage="1" sqref="F20:F31 F40:F51" xr:uid="{62479904-4BD8-4D4E-96B3-75B66FBCB47D}">
      <formula1>Werkpakketten</formula1>
    </dataValidation>
    <dataValidation type="list" allowBlank="1" showInputMessage="1" showErrorMessage="1" promptTitle="Toelichting" prompt="Het gaat om opbrengsten die een direct gevolg zijn van de uitvoering van de projectactiviteiten tijdens, of na de uitvoering van uw project." sqref="C9:D9" xr:uid="{3DDF3BF8-3A99-40AE-AD72-377CDE813274}">
      <formula1>"Ja,Nee"</formula1>
    </dataValidation>
    <dataValidation type="list" allowBlank="1" showInputMessage="1" showErrorMessage="1" promptTitle="Toelichting" prompt="Kies uw ondernemingsomvang volgens de MKB definitie._x000a__x000a_" sqref="C7:D7" xr:uid="{C2819694-E423-4F17-8C55-DD327A90E43E}">
      <formula1>"Klein, Middel, Groot"</formula1>
    </dataValidation>
    <dataValidation type="list" allowBlank="1" showInputMessage="1" showErrorMessage="1" promptTitle="Toelichting" prompt="Indien er sprake is van niet of gedeeltelijk niet verrekenbare of compensabele BTW dan dient u de kosten incl. het (niet verrekenbare deel van de) BTW te begroten. Tevens dient uw subsidieaanvraag voorzien te worden van een BTW-verklaring" sqref="C8:D8" xr:uid="{957C45D1-6394-4068-9D9D-2290BD8EDD14}">
      <formula1>"Ja,Nee,Gedeeltelijk"</formula1>
    </dataValidation>
    <dataValidation allowBlank="1" showInputMessage="1" showErrorMessage="1" promptTitle="LET OP" prompt="In 2020 kunnen alleen voorbereidingskosten worden opgenomen." sqref="D65" xr:uid="{BBFA5A02-406B-4679-B6C1-6AD07DF874DB}"/>
    <dataValidation type="list" allowBlank="1" showInputMessage="1" showErrorMessage="1" promptTitle="Toelichting" prompt="Kies uw ondernemingsomvang volgens de MKB definitie._x000a__x000a_" sqref="C6:D6" xr:uid="{F7DA3FE0-7F4D-4AB4-8CD9-D12AE82BEDD7}">
      <formula1>"Eenmanszaak, VOF, Maatschap , Coöperatie, Stichting, Vereniging, NV, BV, ZBO, Organisatie op grond van de wet, Overige"</formula1>
    </dataValidation>
    <dataValidation type="list" allowBlank="1" showInputMessage="1" showErrorMessage="1" sqref="E20:E31" xr:uid="{03FE9CE9-8EAF-4AD2-91A6-869F71147B50}">
      <formula1>"Loonkosten + vast percentage, IKS, Uurtarieven EC,Loonkosten deeltijd met wg-verklaring, Vast uurtarief"</formula1>
    </dataValidation>
  </dataValidations>
  <pageMargins left="0.7" right="0.7" top="0.75" bottom="0.75" header="0.3" footer="0.3"/>
  <pageSetup paperSize="9"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expression" priority="17" stopIfTrue="1" id="{F995BF18-D5C2-4B40-A7D9-B30C8354078E}">
            <xm:f>Penvoerder!$C$9="Ja"</xm:f>
            <x14:dxf>
              <fill>
                <patternFill>
                  <bgColor theme="0" tint="-0.499984740745262"/>
                </patternFill>
              </fill>
            </x14:dxf>
          </x14:cfRule>
          <xm:sqref>B18:G32</xm:sqref>
        </x14:conditionalFormatting>
        <x14:conditionalFormatting xmlns:xm="http://schemas.microsoft.com/office/excel/2006/main">
          <x14:cfRule type="expression" priority="16" stopIfTrue="1" id="{C81B433A-394F-4774-9828-6DF2CD9ECAB5}">
            <xm:f>Penvoerder!$C$10="Ja"</xm:f>
            <x14:dxf>
              <fill>
                <patternFill>
                  <bgColor theme="0" tint="-0.499984740745262"/>
                </patternFill>
              </fill>
            </x14:dxf>
          </x14:cfRule>
          <xm:sqref>B38:G52</xm:sqref>
        </x14:conditionalFormatting>
        <x14:conditionalFormatting xmlns:xm="http://schemas.microsoft.com/office/excel/2006/main">
          <x14:cfRule type="expression" priority="12" stopIfTrue="1" id="{92ECB8E6-D781-4BF5-9DAC-3A9D60168E37}">
            <xm:f>Penvoerder!$C$9="Ja"</xm:f>
            <x14:dxf>
              <fill>
                <patternFill>
                  <bgColor theme="0" tint="-0.499984740745262"/>
                </patternFill>
              </fill>
            </x14:dxf>
          </x14:cfRule>
          <xm:sqref>B18:G19</xm:sqref>
        </x14:conditionalFormatting>
        <x14:conditionalFormatting xmlns:xm="http://schemas.microsoft.com/office/excel/2006/main">
          <x14:cfRule type="expression" priority="11" stopIfTrue="1" id="{2AEE6FE7-CC46-46F0-AB83-DE1D964D2049}">
            <xm:f>Penvoerder!$C$10="Ja"</xm:f>
            <x14:dxf>
              <fill>
                <patternFill>
                  <bgColor theme="0" tint="-0.499984740745262"/>
                </patternFill>
              </fill>
            </x14:dxf>
          </x14:cfRule>
          <xm:sqref>B38:G39</xm:sqref>
        </x14:conditionalFormatting>
        <x14:conditionalFormatting xmlns:xm="http://schemas.microsoft.com/office/excel/2006/main">
          <x14:cfRule type="expression" priority="7" stopIfTrue="1" id="{9BACB6A0-52C2-4116-AD46-433996A69E7F}">
            <xm:f>Penvoerder!$C$10="Ja"</xm:f>
            <x14:dxf>
              <fill>
                <patternFill>
                  <bgColor theme="0" tint="-0.499984740745262"/>
                </patternFill>
              </fill>
            </x14:dxf>
          </x14:cfRule>
          <xm:sqref>E40:G40</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7"/>
  <dimension ref="B1:I108"/>
  <sheetViews>
    <sheetView topLeftCell="A46" workbookViewId="0">
      <selection activeCell="B50" sqref="B50:D50"/>
    </sheetView>
  </sheetViews>
  <sheetFormatPr defaultColWidth="8.85546875" defaultRowHeight="12.75"/>
  <cols>
    <col min="1" max="1" width="1.7109375" customWidth="1"/>
    <col min="2" max="2" width="34.85546875" customWidth="1"/>
    <col min="3" max="3" width="14" customWidth="1"/>
    <col min="4" max="4" width="12" customWidth="1"/>
    <col min="5" max="5" width="17.7109375" customWidth="1"/>
    <col min="6" max="6" width="29.42578125" customWidth="1"/>
    <col min="7" max="7" width="16.28515625" style="18" customWidth="1"/>
  </cols>
  <sheetData>
    <row r="1" spans="2:7">
      <c r="B1" s="16" t="s">
        <v>26</v>
      </c>
      <c r="D1" s="52"/>
      <c r="E1" s="131" t="s">
        <v>125</v>
      </c>
    </row>
    <row r="2" spans="2:7">
      <c r="B2" s="16"/>
      <c r="D2" s="61"/>
      <c r="E2" s="131" t="s">
        <v>126</v>
      </c>
    </row>
    <row r="3" spans="2:7">
      <c r="B3" s="16"/>
      <c r="D3" s="130"/>
      <c r="E3" s="131" t="s">
        <v>127</v>
      </c>
    </row>
    <row r="5" spans="2:7">
      <c r="B5" s="17" t="s">
        <v>27</v>
      </c>
      <c r="C5" s="160"/>
      <c r="D5" s="146"/>
      <c r="E5" s="146"/>
      <c r="F5" s="146"/>
      <c r="G5" s="147"/>
    </row>
    <row r="6" spans="2:7">
      <c r="B6" s="17" t="s">
        <v>21</v>
      </c>
      <c r="C6" s="148"/>
      <c r="D6" s="149"/>
    </row>
    <row r="7" spans="2:7">
      <c r="B7" s="17" t="s">
        <v>83</v>
      </c>
      <c r="C7" s="148"/>
      <c r="D7" s="149"/>
    </row>
    <row r="8" spans="2:7">
      <c r="B8" s="46" t="s">
        <v>50</v>
      </c>
      <c r="C8" s="148"/>
      <c r="D8" s="149"/>
    </row>
    <row r="9" spans="2:7">
      <c r="B9" s="60" t="s">
        <v>61</v>
      </c>
      <c r="C9" s="150"/>
      <c r="D9" s="150"/>
    </row>
    <row r="18" spans="2:7">
      <c r="B18" s="53" t="s">
        <v>28</v>
      </c>
      <c r="C18" s="51"/>
      <c r="D18" s="51"/>
      <c r="E18" s="51"/>
      <c r="F18" s="51"/>
      <c r="G18" s="48"/>
    </row>
    <row r="19" spans="2:7">
      <c r="B19" s="54" t="s">
        <v>51</v>
      </c>
      <c r="C19" s="54" t="s">
        <v>29</v>
      </c>
      <c r="D19" s="54" t="s">
        <v>30</v>
      </c>
      <c r="E19" s="54" t="s">
        <v>31</v>
      </c>
      <c r="F19" s="54" t="s">
        <v>32</v>
      </c>
      <c r="G19" s="55" t="s">
        <v>33</v>
      </c>
    </row>
    <row r="20" spans="2:7" s="143" customFormat="1">
      <c r="B20" s="78"/>
      <c r="C20" s="78"/>
      <c r="D20" s="78"/>
      <c r="E20" s="81"/>
      <c r="F20" s="81"/>
      <c r="G20" s="142" t="str">
        <f>IF(AND(B20&lt;&gt;"",C20&gt;0,D20&gt;0,E20&lt;&gt;"",F20&lt;&gt;""),IF(E20="Vast uurtarief",C20*39,+C20*D20),"")</f>
        <v/>
      </c>
    </row>
    <row r="21" spans="2:7" s="143" customFormat="1">
      <c r="B21" s="78"/>
      <c r="C21" s="78"/>
      <c r="D21" s="78"/>
      <c r="E21" s="81"/>
      <c r="F21" s="81"/>
      <c r="G21" s="142" t="str">
        <f t="shared" ref="G21:G31" si="0">IF(AND(B21&lt;&gt;"",C21&gt;0,D21&gt;0,E21&lt;&gt;"",F21&lt;&gt;""),IF(E21="Vast uurtarief",C21*39,+C21*D21),"")</f>
        <v/>
      </c>
    </row>
    <row r="22" spans="2:7" s="143" customFormat="1">
      <c r="B22" s="78"/>
      <c r="C22" s="78"/>
      <c r="D22" s="78"/>
      <c r="E22" s="81"/>
      <c r="F22" s="81"/>
      <c r="G22" s="142" t="str">
        <f t="shared" si="0"/>
        <v/>
      </c>
    </row>
    <row r="23" spans="2:7" s="143" customFormat="1">
      <c r="B23" s="78"/>
      <c r="C23" s="78"/>
      <c r="D23" s="78"/>
      <c r="E23" s="81"/>
      <c r="F23" s="81"/>
      <c r="G23" s="142" t="str">
        <f t="shared" si="0"/>
        <v/>
      </c>
    </row>
    <row r="24" spans="2:7" s="143" customFormat="1">
      <c r="B24" s="78"/>
      <c r="C24" s="78"/>
      <c r="D24" s="78"/>
      <c r="E24" s="81"/>
      <c r="F24" s="81"/>
      <c r="G24" s="142" t="str">
        <f t="shared" si="0"/>
        <v/>
      </c>
    </row>
    <row r="25" spans="2:7" s="143" customFormat="1">
      <c r="B25" s="78"/>
      <c r="C25" s="78"/>
      <c r="D25" s="78"/>
      <c r="E25" s="81"/>
      <c r="F25" s="81"/>
      <c r="G25" s="142" t="str">
        <f t="shared" si="0"/>
        <v/>
      </c>
    </row>
    <row r="26" spans="2:7" s="143" customFormat="1">
      <c r="B26" s="78"/>
      <c r="C26" s="78"/>
      <c r="D26" s="78"/>
      <c r="E26" s="81"/>
      <c r="F26" s="81"/>
      <c r="G26" s="142" t="str">
        <f t="shared" si="0"/>
        <v/>
      </c>
    </row>
    <row r="27" spans="2:7" s="143" customFormat="1">
      <c r="B27" s="78"/>
      <c r="C27" s="78"/>
      <c r="D27" s="78"/>
      <c r="E27" s="81"/>
      <c r="F27" s="81"/>
      <c r="G27" s="142" t="str">
        <f t="shared" si="0"/>
        <v/>
      </c>
    </row>
    <row r="28" spans="2:7" s="143" customFormat="1">
      <c r="B28" s="78"/>
      <c r="C28" s="78"/>
      <c r="D28" s="78"/>
      <c r="E28" s="81"/>
      <c r="F28" s="81"/>
      <c r="G28" s="142" t="str">
        <f t="shared" si="0"/>
        <v/>
      </c>
    </row>
    <row r="29" spans="2:7" s="143" customFormat="1">
      <c r="B29" s="78"/>
      <c r="C29" s="78"/>
      <c r="D29" s="78"/>
      <c r="E29" s="81"/>
      <c r="F29" s="81"/>
      <c r="G29" s="142" t="str">
        <f t="shared" si="0"/>
        <v/>
      </c>
    </row>
    <row r="30" spans="2:7" s="143" customFormat="1">
      <c r="B30" s="78"/>
      <c r="C30" s="78"/>
      <c r="D30" s="78"/>
      <c r="E30" s="81"/>
      <c r="F30" s="81"/>
      <c r="G30" s="142" t="str">
        <f t="shared" si="0"/>
        <v/>
      </c>
    </row>
    <row r="31" spans="2:7" s="143" customFormat="1" ht="13.5" thickBot="1">
      <c r="B31" s="82"/>
      <c r="C31" s="82"/>
      <c r="D31" s="82"/>
      <c r="E31" s="81"/>
      <c r="F31" s="81"/>
      <c r="G31" s="142" t="str">
        <f t="shared" si="0"/>
        <v/>
      </c>
    </row>
    <row r="32" spans="2:7" ht="13.5" thickBot="1">
      <c r="B32" s="23" t="s">
        <v>34</v>
      </c>
      <c r="C32" s="15"/>
      <c r="D32" s="15"/>
      <c r="E32" s="15"/>
      <c r="F32" s="21"/>
      <c r="G32" s="22">
        <f>SUM(G20:G31)</f>
        <v>0</v>
      </c>
    </row>
    <row r="33" spans="2:7">
      <c r="B33" s="49"/>
      <c r="C33" s="45"/>
      <c r="D33" s="45"/>
      <c r="E33" s="45"/>
      <c r="F33" s="45"/>
      <c r="G33" s="50"/>
    </row>
    <row r="34" spans="2:7">
      <c r="B34" s="49"/>
      <c r="C34" s="45"/>
      <c r="D34" s="45"/>
      <c r="E34" s="45"/>
      <c r="F34" s="45"/>
      <c r="G34" s="50"/>
    </row>
    <row r="35" spans="2:7">
      <c r="B35" s="49"/>
      <c r="C35" s="45"/>
      <c r="D35" s="45"/>
      <c r="E35" s="45"/>
      <c r="F35" s="45"/>
      <c r="G35" s="50"/>
    </row>
    <row r="36" spans="2:7">
      <c r="B36" s="49"/>
      <c r="C36" s="45"/>
      <c r="D36" s="45"/>
      <c r="E36" s="45"/>
      <c r="F36" s="45"/>
      <c r="G36" s="50"/>
    </row>
    <row r="38" spans="2:7">
      <c r="B38" s="16" t="s">
        <v>42</v>
      </c>
    </row>
    <row r="39" spans="2:7">
      <c r="B39" s="54" t="s">
        <v>35</v>
      </c>
      <c r="C39" s="54"/>
      <c r="D39" s="54"/>
      <c r="E39" s="54" t="s">
        <v>31</v>
      </c>
      <c r="F39" s="54" t="s">
        <v>32</v>
      </c>
      <c r="G39" s="55" t="s">
        <v>33</v>
      </c>
    </row>
    <row r="40" spans="2:7" s="143" customFormat="1">
      <c r="B40" s="160"/>
      <c r="C40" s="146"/>
      <c r="D40" s="147"/>
      <c r="E40" s="81"/>
      <c r="F40" s="81"/>
      <c r="G40" s="77"/>
    </row>
    <row r="41" spans="2:7" s="143" customFormat="1">
      <c r="B41" s="160"/>
      <c r="C41" s="146"/>
      <c r="D41" s="147"/>
      <c r="E41" s="81"/>
      <c r="F41" s="81"/>
      <c r="G41" s="77"/>
    </row>
    <row r="42" spans="2:7" s="143" customFormat="1">
      <c r="B42" s="160"/>
      <c r="C42" s="146"/>
      <c r="D42" s="147"/>
      <c r="E42" s="81"/>
      <c r="F42" s="81"/>
      <c r="G42" s="77"/>
    </row>
    <row r="43" spans="2:7" s="143" customFormat="1">
      <c r="B43" s="160"/>
      <c r="C43" s="146"/>
      <c r="D43" s="147"/>
      <c r="E43" s="81"/>
      <c r="F43" s="81"/>
      <c r="G43" s="77"/>
    </row>
    <row r="44" spans="2:7" s="143" customFormat="1">
      <c r="B44" s="160"/>
      <c r="C44" s="146"/>
      <c r="D44" s="147"/>
      <c r="E44" s="81"/>
      <c r="F44" s="81"/>
      <c r="G44" s="77"/>
    </row>
    <row r="45" spans="2:7" s="143" customFormat="1">
      <c r="B45" s="160"/>
      <c r="C45" s="146"/>
      <c r="D45" s="147"/>
      <c r="E45" s="81"/>
      <c r="F45" s="81"/>
      <c r="G45" s="77"/>
    </row>
    <row r="46" spans="2:7" s="143" customFormat="1">
      <c r="B46" s="160"/>
      <c r="C46" s="146"/>
      <c r="D46" s="147"/>
      <c r="E46" s="81"/>
      <c r="F46" s="81"/>
      <c r="G46" s="77"/>
    </row>
    <row r="47" spans="2:7" s="143" customFormat="1">
      <c r="B47" s="160"/>
      <c r="C47" s="146"/>
      <c r="D47" s="147"/>
      <c r="E47" s="81"/>
      <c r="F47" s="81"/>
      <c r="G47" s="77"/>
    </row>
    <row r="48" spans="2:7" s="143" customFormat="1">
      <c r="B48" s="160"/>
      <c r="C48" s="146"/>
      <c r="D48" s="147"/>
      <c r="E48" s="81"/>
      <c r="F48" s="81"/>
      <c r="G48" s="77"/>
    </row>
    <row r="49" spans="2:9" s="143" customFormat="1">
      <c r="B49" s="160"/>
      <c r="C49" s="146"/>
      <c r="D49" s="147"/>
      <c r="E49" s="81"/>
      <c r="F49" s="81"/>
      <c r="G49" s="77"/>
    </row>
    <row r="50" spans="2:9" s="143" customFormat="1">
      <c r="B50" s="160"/>
      <c r="C50" s="146"/>
      <c r="D50" s="147"/>
      <c r="E50" s="81"/>
      <c r="F50" s="81"/>
      <c r="G50" s="77"/>
    </row>
    <row r="51" spans="2:9" s="143" customFormat="1" ht="13.5" thickBot="1">
      <c r="B51" s="160"/>
      <c r="C51" s="146"/>
      <c r="D51" s="147"/>
      <c r="E51" s="81"/>
      <c r="F51" s="81"/>
      <c r="G51" s="83"/>
    </row>
    <row r="52" spans="2:9" ht="13.5" thickBot="1">
      <c r="B52" s="23" t="s">
        <v>48</v>
      </c>
      <c r="C52" s="15"/>
      <c r="D52" s="15"/>
      <c r="E52" s="15"/>
      <c r="F52" s="21"/>
      <c r="G52" s="22">
        <f>SUM(G40:G51)</f>
        <v>0</v>
      </c>
    </row>
    <row r="53" spans="2:9" ht="13.5" thickBot="1">
      <c r="B53" s="49"/>
      <c r="C53" s="45"/>
      <c r="D53" s="45"/>
      <c r="E53" s="45"/>
      <c r="F53" s="45"/>
      <c r="G53" s="50"/>
    </row>
    <row r="54" spans="2:9" ht="13.5" thickBot="1">
      <c r="B54" s="23" t="s">
        <v>84</v>
      </c>
      <c r="C54" s="15"/>
      <c r="D54" s="15"/>
      <c r="E54" s="15"/>
      <c r="F54" s="15"/>
      <c r="G54" s="22">
        <f>IF(Penvoerder!C9="Ja",G52*20%,IF(Penvoerder!C10="Ja",G32*40%,0))</f>
        <v>0</v>
      </c>
    </row>
    <row r="55" spans="2:9" ht="13.5" thickBot="1">
      <c r="B55" s="49"/>
      <c r="C55" s="45"/>
      <c r="D55" s="45"/>
      <c r="E55" s="45"/>
      <c r="F55" s="45"/>
      <c r="G55" s="50"/>
    </row>
    <row r="56" spans="2:9" ht="13.5" thickBot="1">
      <c r="B56" s="26" t="s">
        <v>58</v>
      </c>
      <c r="C56" s="25"/>
      <c r="D56" s="25"/>
      <c r="E56" s="25"/>
      <c r="F56" s="25"/>
      <c r="G56" s="27">
        <f>IF(AND(Loonkostenforfait="Ja",OverigeKostenForfait="Ja"),0,IF(OverigeKostenForfait="Ja",G32*1.4,IF(Loonkostenforfait="Ja",G52*1.2,G32+G52)))</f>
        <v>0</v>
      </c>
    </row>
    <row r="63" spans="2:9" ht="13.5" thickBot="1">
      <c r="B63" s="33" t="s">
        <v>41</v>
      </c>
      <c r="C63" s="18"/>
      <c r="D63" s="18"/>
      <c r="E63" s="18"/>
    </row>
    <row r="64" spans="2:9" ht="25.5">
      <c r="B64" s="76" t="s">
        <v>86</v>
      </c>
      <c r="C64" s="69"/>
      <c r="D64" s="62">
        <v>2020</v>
      </c>
      <c r="E64" s="40">
        <v>2021</v>
      </c>
      <c r="F64" s="41">
        <v>2022</v>
      </c>
      <c r="G64" s="42">
        <v>2023</v>
      </c>
      <c r="I64" s="18"/>
    </row>
    <row r="65" spans="2:9">
      <c r="B65" s="28">
        <f>+G56</f>
        <v>0</v>
      </c>
      <c r="C65" s="70"/>
      <c r="D65" s="77">
        <v>0</v>
      </c>
      <c r="E65" s="77">
        <v>0</v>
      </c>
      <c r="F65" s="77">
        <v>0</v>
      </c>
      <c r="G65" s="118">
        <v>0</v>
      </c>
      <c r="I65" s="18"/>
    </row>
    <row r="66" spans="2:9" ht="13.5" thickBot="1">
      <c r="B66" s="135">
        <f>B65-SUM(D65:G65)</f>
        <v>0</v>
      </c>
      <c r="C66" s="31"/>
      <c r="D66" s="29">
        <f>IF($B$65&lt;&gt;0,D65/$B$65,0)</f>
        <v>0</v>
      </c>
      <c r="E66" s="29">
        <f>IF($B$65&lt;&gt;0,E65/$B$65,0)</f>
        <v>0</v>
      </c>
      <c r="F66" s="29">
        <f>IF($B$65&lt;&gt;0,F65/$B$65,0)</f>
        <v>0</v>
      </c>
      <c r="G66" s="30">
        <f>IF($B$65&lt;&gt;0,G65/$B$65,0)</f>
        <v>0</v>
      </c>
      <c r="I66" s="18"/>
    </row>
    <row r="74" spans="2:9">
      <c r="B74" s="16" t="s">
        <v>49</v>
      </c>
      <c r="C74" s="18"/>
      <c r="D74" s="18"/>
      <c r="E74" s="18"/>
      <c r="F74" s="18"/>
    </row>
    <row r="75" spans="2:9">
      <c r="B75" s="151"/>
      <c r="C75" s="152"/>
      <c r="D75" s="152"/>
      <c r="E75" s="152"/>
      <c r="F75" s="152"/>
      <c r="G75" s="153"/>
      <c r="H75" s="18"/>
    </row>
    <row r="76" spans="2:9">
      <c r="B76" s="154"/>
      <c r="C76" s="155"/>
      <c r="D76" s="155"/>
      <c r="E76" s="155"/>
      <c r="F76" s="155"/>
      <c r="G76" s="156"/>
      <c r="H76" s="18"/>
    </row>
    <row r="77" spans="2:9">
      <c r="B77" s="154"/>
      <c r="C77" s="155"/>
      <c r="D77" s="155"/>
      <c r="E77" s="155"/>
      <c r="F77" s="155"/>
      <c r="G77" s="156"/>
      <c r="H77" s="18"/>
    </row>
    <row r="78" spans="2:9">
      <c r="B78" s="157"/>
      <c r="C78" s="158"/>
      <c r="D78" s="158"/>
      <c r="E78" s="158"/>
      <c r="F78" s="158"/>
      <c r="G78" s="159"/>
      <c r="H78" s="18"/>
    </row>
    <row r="86" spans="2:8" ht="13.5" thickBot="1">
      <c r="B86" s="33" t="s">
        <v>37</v>
      </c>
      <c r="C86" s="24"/>
      <c r="D86" s="24"/>
      <c r="E86" s="24"/>
      <c r="F86" s="24"/>
    </row>
    <row r="87" spans="2:8" ht="27" customHeight="1">
      <c r="B87" s="36" t="s">
        <v>8</v>
      </c>
      <c r="C87" s="72"/>
      <c r="D87" s="69"/>
      <c r="E87" s="75" t="s">
        <v>20</v>
      </c>
      <c r="F87" s="37" t="s">
        <v>85</v>
      </c>
      <c r="G87" s="71" t="s">
        <v>82</v>
      </c>
      <c r="H87" s="18"/>
    </row>
    <row r="88" spans="2:8">
      <c r="B88" s="84">
        <f>+G56</f>
        <v>0</v>
      </c>
      <c r="C88" s="73"/>
      <c r="D88" s="70"/>
      <c r="E88" s="77"/>
      <c r="F88" s="77"/>
      <c r="G88" s="139">
        <f>+C96</f>
        <v>0</v>
      </c>
      <c r="H88" s="18"/>
    </row>
    <row r="89" spans="2:8" ht="13.5" thickBot="1">
      <c r="B89" s="135">
        <f>B88-SUM(E88:G88)</f>
        <v>0</v>
      </c>
      <c r="C89" s="74"/>
      <c r="D89" s="31"/>
      <c r="E89" s="29">
        <f>IF(B88&lt;&gt;0,E88/$B$88,0)</f>
        <v>0</v>
      </c>
      <c r="F89" s="29">
        <f>IF(B88&lt;&gt;0,F88/$B$88,0)</f>
        <v>0</v>
      </c>
      <c r="G89" s="30">
        <f>IF(B88&lt;&gt;0,G88/$B$88,0)</f>
        <v>0</v>
      </c>
      <c r="H89" s="18"/>
    </row>
    <row r="90" spans="2:8">
      <c r="C90" s="18"/>
      <c r="D90" s="18"/>
      <c r="E90" s="18"/>
      <c r="F90" s="18"/>
    </row>
    <row r="91" spans="2:8">
      <c r="B91" s="16" t="s">
        <v>43</v>
      </c>
      <c r="C91" s="18"/>
      <c r="D91" s="18"/>
      <c r="E91" s="18"/>
      <c r="F91" s="18"/>
    </row>
    <row r="92" spans="2:8">
      <c r="B92" s="77" t="s">
        <v>45</v>
      </c>
      <c r="C92" s="77"/>
      <c r="D92" s="18"/>
      <c r="E92" s="18"/>
      <c r="F92" s="18"/>
      <c r="G92"/>
    </row>
    <row r="93" spans="2:8">
      <c r="B93" s="77" t="s">
        <v>44</v>
      </c>
      <c r="C93" s="77"/>
      <c r="D93" s="18"/>
      <c r="E93" s="34"/>
      <c r="F93" s="18"/>
      <c r="G93"/>
    </row>
    <row r="94" spans="2:8">
      <c r="B94" s="77" t="s">
        <v>46</v>
      </c>
      <c r="C94" s="77"/>
      <c r="D94" s="18"/>
      <c r="E94" s="24"/>
      <c r="F94" s="18"/>
      <c r="G94"/>
    </row>
    <row r="95" spans="2:8">
      <c r="B95" s="77" t="s">
        <v>47</v>
      </c>
      <c r="C95" s="77"/>
      <c r="D95" s="18"/>
      <c r="E95" s="35"/>
      <c r="F95" s="18"/>
      <c r="G95"/>
    </row>
    <row r="96" spans="2:8">
      <c r="B96" s="113" t="s">
        <v>129</v>
      </c>
      <c r="C96" s="19">
        <f>SUM(C92:C95)</f>
        <v>0</v>
      </c>
      <c r="D96" s="47"/>
      <c r="E96" s="47"/>
      <c r="F96" s="18"/>
      <c r="G96"/>
    </row>
    <row r="104" spans="2:7" ht="13.5" thickBot="1">
      <c r="B104" s="33" t="s">
        <v>91</v>
      </c>
      <c r="C104" s="45"/>
      <c r="D104" s="45"/>
      <c r="E104" s="45"/>
      <c r="F104" s="45"/>
      <c r="G104" s="24"/>
    </row>
    <row r="105" spans="2:7">
      <c r="B105" s="92" t="s">
        <v>87</v>
      </c>
      <c r="C105" s="85"/>
      <c r="D105" s="85"/>
      <c r="E105" s="85" t="str">
        <f>IF(AND(Penvoerder!C9="Ja",G32&lt;&gt;0),"Loonkosten en forfaitaire opslag zijn begroot, onjuist","Akkoord")</f>
        <v>Akkoord</v>
      </c>
      <c r="F105" s="85"/>
      <c r="G105" s="86"/>
    </row>
    <row r="106" spans="2:7">
      <c r="B106" s="87" t="s">
        <v>88</v>
      </c>
      <c r="C106" s="45"/>
      <c r="D106" s="45"/>
      <c r="E106" s="45" t="str">
        <f>IF(AND(Penvoerder!C10="Ja",G52&lt;&gt;0),"Overige kosten en forfaitaire opslag zijn begroot, onjuist","Akkoord")</f>
        <v>Akkoord</v>
      </c>
      <c r="F106" s="45"/>
      <c r="G106" s="88"/>
    </row>
    <row r="107" spans="2:7">
      <c r="B107" s="87" t="s">
        <v>89</v>
      </c>
      <c r="C107" s="45"/>
      <c r="D107" s="45"/>
      <c r="E107" s="45" t="str">
        <f>IF(SUM(D65:G65)=B65,"Akkoord","Uitgavenplanning is niet gelijk aan subsidiabele kosten")</f>
        <v>Akkoord</v>
      </c>
      <c r="F107" s="45"/>
      <c r="G107" s="88"/>
    </row>
    <row r="108" spans="2:7" ht="13.5" thickBot="1">
      <c r="B108" s="89" t="s">
        <v>90</v>
      </c>
      <c r="C108" s="90"/>
      <c r="D108" s="90"/>
      <c r="E108" s="90" t="str">
        <f>IF(SUM(E88:G88)=B88,"Akkoord","Financiering is niet gelijk aan subsidiabele kosten")</f>
        <v>Akkoord</v>
      </c>
      <c r="F108" s="90"/>
      <c r="G108" s="91"/>
    </row>
  </sheetData>
  <sheetProtection sheet="1" objects="1" scenarios="1" insertRows="0"/>
  <mergeCells count="18">
    <mergeCell ref="B43:D43"/>
    <mergeCell ref="B75:G78"/>
    <mergeCell ref="B46:D46"/>
    <mergeCell ref="B47:D47"/>
    <mergeCell ref="B48:D48"/>
    <mergeCell ref="B49:D49"/>
    <mergeCell ref="B50:D50"/>
    <mergeCell ref="B51:D51"/>
    <mergeCell ref="B44:D44"/>
    <mergeCell ref="B45:D45"/>
    <mergeCell ref="C9:D9"/>
    <mergeCell ref="B40:D40"/>
    <mergeCell ref="B41:D41"/>
    <mergeCell ref="B42:D42"/>
    <mergeCell ref="C5:G5"/>
    <mergeCell ref="C6:D6"/>
    <mergeCell ref="C7:D7"/>
    <mergeCell ref="C8:D8"/>
  </mergeCells>
  <conditionalFormatting sqref="E105:E108">
    <cfRule type="cellIs" dxfId="40" priority="27" stopIfTrue="1" operator="notEqual">
      <formula>"Akkoord"</formula>
    </cfRule>
    <cfRule type="cellIs" dxfId="39" priority="28" stopIfTrue="1" operator="equal">
      <formula>"Akkoord"</formula>
    </cfRule>
  </conditionalFormatting>
  <conditionalFormatting sqref="E105:E108">
    <cfRule type="cellIs" dxfId="38" priority="24" stopIfTrue="1" operator="notEqual">
      <formula>"Akkoord"</formula>
    </cfRule>
    <cfRule type="cellIs" dxfId="37" priority="25" stopIfTrue="1" operator="equal">
      <formula>"Akkoord"</formula>
    </cfRule>
  </conditionalFormatting>
  <conditionalFormatting sqref="E105:E108">
    <cfRule type="cellIs" dxfId="36" priority="19" stopIfTrue="1" operator="notEqual">
      <formula>"Akkoord"</formula>
    </cfRule>
    <cfRule type="cellIs" dxfId="35" priority="20" stopIfTrue="1" operator="equal">
      <formula>"Akkoord"</formula>
    </cfRule>
  </conditionalFormatting>
  <conditionalFormatting sqref="E105:E108">
    <cfRule type="cellIs" dxfId="34" priority="14" stopIfTrue="1" operator="notEqual">
      <formula>"Akkoord"</formula>
    </cfRule>
    <cfRule type="cellIs" dxfId="33" priority="15" stopIfTrue="1" operator="equal">
      <formula>"Akkoord"</formula>
    </cfRule>
  </conditionalFormatting>
  <conditionalFormatting sqref="B75:G78">
    <cfRule type="expression" dxfId="32" priority="5">
      <formula>$C$9="Nee"</formula>
    </cfRule>
  </conditionalFormatting>
  <conditionalFormatting sqref="B66">
    <cfRule type="expression" dxfId="31" priority="3">
      <formula>B66&lt;&gt;0</formula>
    </cfRule>
    <cfRule type="expression" dxfId="30" priority="4">
      <formula>B66=0</formula>
    </cfRule>
  </conditionalFormatting>
  <conditionalFormatting sqref="B89">
    <cfRule type="expression" dxfId="29" priority="1">
      <formula>B89&lt;&gt;0</formula>
    </cfRule>
    <cfRule type="expression" dxfId="28" priority="2">
      <formula>B89=0</formula>
    </cfRule>
  </conditionalFormatting>
  <dataValidations count="8">
    <dataValidation type="list" allowBlank="1" showInputMessage="1" showErrorMessage="1" sqref="E40:E51" xr:uid="{21970838-A1C9-440E-9832-B456E5323B79}">
      <formula1>"Kosten derden, Afschrijvingskosten, Grondkosten, Inbreng in natura "</formula1>
    </dataValidation>
    <dataValidation type="list" allowBlank="1" showInputMessage="1" showErrorMessage="1" sqref="F20:F31 F40:F51" xr:uid="{280E8F92-5FBE-48DB-A481-357ED2148A59}">
      <formula1>Werkpakketten</formula1>
    </dataValidation>
    <dataValidation type="list" allowBlank="1" showInputMessage="1" showErrorMessage="1" promptTitle="Toelichting" prompt="Het gaat om opbrengsten die een direct gevolg zijn van de uitvoering van de projectactiviteiten tijdens, of na de uitvoering van uw project." sqref="C9:D9" xr:uid="{DBAC2ABE-0B87-4830-949E-3C81A28758CC}">
      <formula1>"Ja,Nee"</formula1>
    </dataValidation>
    <dataValidation type="list" allowBlank="1" showInputMessage="1" showErrorMessage="1" promptTitle="Toelichting" prompt="Kies uw ondernemingsomvang volgens de MKB definitie._x000a__x000a_" sqref="C7:D7" xr:uid="{FCD61CF3-0939-4B9F-A6C2-3976437F3C0E}">
      <formula1>"Klein, Middel, Groot"</formula1>
    </dataValidation>
    <dataValidation type="list" allowBlank="1" showInputMessage="1" showErrorMessage="1" promptTitle="Toelichting" prompt="Indien er sprake is van niet of gedeeltelijk niet verrekenbare of compensabele BTW dan dient u de kosten incl. het (niet verrekenbare deel van de) BTW te begroten. Tevens dient uw subsidieaanvraag voorzien te worden van een BTW-verklaring" sqref="C8:D8" xr:uid="{37492A78-12AE-4514-B693-C99BCECFA949}">
      <formula1>"Ja,Nee,Gedeeltelijk"</formula1>
    </dataValidation>
    <dataValidation allowBlank="1" showInputMessage="1" showErrorMessage="1" promptTitle="LET OP" prompt="In 2020 kunnen alleen voorbereidingskosten worden opgenomen." sqref="D65" xr:uid="{FA5A6000-DEC5-4C99-95C3-2FC93946935C}"/>
    <dataValidation type="list" allowBlank="1" showInputMessage="1" showErrorMessage="1" promptTitle="Toelichting" prompt="Kies uw ondernemingsomvang volgens de MKB definitie._x000a__x000a_" sqref="C6:D6" xr:uid="{051220F9-0399-4371-B983-26A9D1E66A95}">
      <formula1>"Eenmanszaak, VOF, Maatschap , Coöperatie, Stichting, Vereniging, NV, BV, ZBO, Organisatie op grond van de wet, Overige"</formula1>
    </dataValidation>
    <dataValidation type="list" allowBlank="1" showInputMessage="1" showErrorMessage="1" sqref="E20:E31" xr:uid="{1308FA8D-EA92-4648-817D-DC6606B06D87}">
      <formula1>"Loonkosten + vast percentage, IKS, Uurtarieven EC,Loonkosten deeltijd met wg-verklaring, Vast uurtarief"</formula1>
    </dataValidation>
  </dataValidations>
  <pageMargins left="0.7" right="0.7" top="0.75" bottom="0.75" header="0.3" footer="0.3"/>
  <pageSetup paperSize="9"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expression" priority="17" stopIfTrue="1" id="{F2D0CE98-0D34-48F2-8214-092876732E86}">
            <xm:f>Penvoerder!$C$9="Ja"</xm:f>
            <x14:dxf>
              <fill>
                <patternFill>
                  <bgColor theme="0" tint="-0.499984740745262"/>
                </patternFill>
              </fill>
            </x14:dxf>
          </x14:cfRule>
          <xm:sqref>B18:G32</xm:sqref>
        </x14:conditionalFormatting>
        <x14:conditionalFormatting xmlns:xm="http://schemas.microsoft.com/office/excel/2006/main">
          <x14:cfRule type="expression" priority="16" stopIfTrue="1" id="{81E27EFA-4A9E-4641-8644-83FCC80FEA98}">
            <xm:f>Penvoerder!$C$10="Ja"</xm:f>
            <x14:dxf>
              <fill>
                <patternFill>
                  <bgColor theme="0" tint="-0.499984740745262"/>
                </patternFill>
              </fill>
            </x14:dxf>
          </x14:cfRule>
          <xm:sqref>B38:G52</xm:sqref>
        </x14:conditionalFormatting>
        <x14:conditionalFormatting xmlns:xm="http://schemas.microsoft.com/office/excel/2006/main">
          <x14:cfRule type="expression" priority="12" stopIfTrue="1" id="{9914AA68-3A57-45E3-846E-D43AA8BA1387}">
            <xm:f>Penvoerder!$C$9="Ja"</xm:f>
            <x14:dxf>
              <fill>
                <patternFill>
                  <bgColor theme="0" tint="-0.499984740745262"/>
                </patternFill>
              </fill>
            </x14:dxf>
          </x14:cfRule>
          <xm:sqref>B18:G19</xm:sqref>
        </x14:conditionalFormatting>
        <x14:conditionalFormatting xmlns:xm="http://schemas.microsoft.com/office/excel/2006/main">
          <x14:cfRule type="expression" priority="11" stopIfTrue="1" id="{159B0345-A5BB-4D18-9D94-E91CAFA46E5D}">
            <xm:f>Penvoerder!$C$10="Ja"</xm:f>
            <x14:dxf>
              <fill>
                <patternFill>
                  <bgColor theme="0" tint="-0.499984740745262"/>
                </patternFill>
              </fill>
            </x14:dxf>
          </x14:cfRule>
          <xm:sqref>B38:G39</xm:sqref>
        </x14:conditionalFormatting>
        <x14:conditionalFormatting xmlns:xm="http://schemas.microsoft.com/office/excel/2006/main">
          <x14:cfRule type="expression" priority="7" stopIfTrue="1" id="{87685BCF-A3A6-400D-842C-6E9B47745B20}">
            <xm:f>Penvoerder!$C$10="Ja"</xm:f>
            <x14:dxf>
              <fill>
                <patternFill>
                  <bgColor theme="0" tint="-0.499984740745262"/>
                </patternFill>
              </fill>
            </x14:dxf>
          </x14:cfRule>
          <xm:sqref>E40:G40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8"/>
  <dimension ref="B1:I108"/>
  <sheetViews>
    <sheetView workbookViewId="0">
      <selection activeCell="C5" sqref="C5:G5"/>
    </sheetView>
  </sheetViews>
  <sheetFormatPr defaultColWidth="8.85546875" defaultRowHeight="12.75"/>
  <cols>
    <col min="1" max="1" width="1.7109375" customWidth="1"/>
    <col min="2" max="2" width="34.85546875" customWidth="1"/>
    <col min="3" max="3" width="14" customWidth="1"/>
    <col min="4" max="4" width="12" customWidth="1"/>
    <col min="5" max="5" width="17.7109375" customWidth="1"/>
    <col min="6" max="6" width="29.42578125" customWidth="1"/>
    <col min="7" max="7" width="16.28515625" style="18" customWidth="1"/>
  </cols>
  <sheetData>
    <row r="1" spans="2:7">
      <c r="B1" s="16" t="s">
        <v>26</v>
      </c>
      <c r="D1" s="52"/>
      <c r="E1" s="131" t="s">
        <v>125</v>
      </c>
    </row>
    <row r="2" spans="2:7">
      <c r="B2" s="16"/>
      <c r="D2" s="61"/>
      <c r="E2" s="131" t="s">
        <v>126</v>
      </c>
    </row>
    <row r="3" spans="2:7">
      <c r="B3" s="16"/>
      <c r="D3" s="130"/>
      <c r="E3" s="131" t="s">
        <v>127</v>
      </c>
    </row>
    <row r="5" spans="2:7">
      <c r="B5" s="17" t="s">
        <v>27</v>
      </c>
      <c r="C5" s="145"/>
      <c r="D5" s="146"/>
      <c r="E5" s="146"/>
      <c r="F5" s="146"/>
      <c r="G5" s="147"/>
    </row>
    <row r="6" spans="2:7">
      <c r="B6" s="17" t="s">
        <v>21</v>
      </c>
      <c r="C6" s="148"/>
      <c r="D6" s="149"/>
    </row>
    <row r="7" spans="2:7">
      <c r="B7" s="17" t="s">
        <v>83</v>
      </c>
      <c r="C7" s="148"/>
      <c r="D7" s="149"/>
    </row>
    <row r="8" spans="2:7">
      <c r="B8" s="46" t="s">
        <v>50</v>
      </c>
      <c r="C8" s="148"/>
      <c r="D8" s="149"/>
    </row>
    <row r="9" spans="2:7">
      <c r="B9" s="60" t="s">
        <v>61</v>
      </c>
      <c r="C9" s="150"/>
      <c r="D9" s="150"/>
    </row>
    <row r="18" spans="2:7">
      <c r="B18" s="53" t="s">
        <v>28</v>
      </c>
      <c r="C18" s="51"/>
      <c r="D18" s="51"/>
      <c r="E18" s="51"/>
      <c r="F18" s="51"/>
      <c r="G18" s="48"/>
    </row>
    <row r="19" spans="2:7">
      <c r="B19" s="54" t="s">
        <v>51</v>
      </c>
      <c r="C19" s="54" t="s">
        <v>29</v>
      </c>
      <c r="D19" s="54" t="s">
        <v>30</v>
      </c>
      <c r="E19" s="54" t="s">
        <v>31</v>
      </c>
      <c r="F19" s="54" t="s">
        <v>32</v>
      </c>
      <c r="G19" s="55" t="s">
        <v>33</v>
      </c>
    </row>
    <row r="20" spans="2:7" s="143" customFormat="1">
      <c r="B20" s="133"/>
      <c r="C20" s="78"/>
      <c r="D20" s="78"/>
      <c r="E20" s="81"/>
      <c r="F20" s="81"/>
      <c r="G20" s="142" t="str">
        <f>IF(AND(B20&lt;&gt;"",C20&gt;0,D20&gt;0,E20&lt;&gt;"",F20&lt;&gt;""),IF(E20="Vast uurtarief",C20*39,+C20*D20),"")</f>
        <v/>
      </c>
    </row>
    <row r="21" spans="2:7" s="143" customFormat="1">
      <c r="B21" s="78"/>
      <c r="C21" s="78"/>
      <c r="D21" s="78"/>
      <c r="E21" s="81"/>
      <c r="F21" s="81"/>
      <c r="G21" s="142" t="str">
        <f t="shared" ref="G21:G22" si="0">IF(AND(B21&lt;&gt;"",C21&gt;0,D21&gt;0,E21&lt;&gt;"",F21&lt;&gt;""),IF(E21="Vast uurtarief",C21*39,+C21*D21),"")</f>
        <v/>
      </c>
    </row>
    <row r="22" spans="2:7" s="143" customFormat="1">
      <c r="B22" s="78"/>
      <c r="C22" s="78"/>
      <c r="D22" s="78"/>
      <c r="E22" s="81"/>
      <c r="F22" s="81"/>
      <c r="G22" s="142" t="str">
        <f t="shared" si="0"/>
        <v/>
      </c>
    </row>
    <row r="23" spans="2:7" s="143" customFormat="1">
      <c r="B23" s="78"/>
      <c r="C23" s="78"/>
      <c r="D23" s="78"/>
      <c r="E23" s="81"/>
      <c r="F23" s="81"/>
      <c r="G23" s="142" t="str">
        <f t="shared" ref="G23:G31" si="1">IF(AND(B23&lt;&gt;"",C23&gt;0,D23&gt;0,E23&lt;&gt;"",F23&lt;&gt;""),IF(E23="Vast uurtarief",C23*39,+C23*D23),"")</f>
        <v/>
      </c>
    </row>
    <row r="24" spans="2:7" s="143" customFormat="1">
      <c r="B24" s="78"/>
      <c r="C24" s="78"/>
      <c r="D24" s="78"/>
      <c r="E24" s="81"/>
      <c r="F24" s="81"/>
      <c r="G24" s="142" t="str">
        <f t="shared" si="1"/>
        <v/>
      </c>
    </row>
    <row r="25" spans="2:7" s="143" customFormat="1">
      <c r="B25" s="78"/>
      <c r="C25" s="78"/>
      <c r="D25" s="78"/>
      <c r="E25" s="81"/>
      <c r="F25" s="81"/>
      <c r="G25" s="142" t="str">
        <f t="shared" si="1"/>
        <v/>
      </c>
    </row>
    <row r="26" spans="2:7" s="143" customFormat="1">
      <c r="B26" s="78"/>
      <c r="C26" s="78"/>
      <c r="D26" s="78"/>
      <c r="E26" s="81"/>
      <c r="F26" s="81"/>
      <c r="G26" s="142" t="str">
        <f t="shared" si="1"/>
        <v/>
      </c>
    </row>
    <row r="27" spans="2:7" s="143" customFormat="1">
      <c r="B27" s="78"/>
      <c r="C27" s="78"/>
      <c r="D27" s="78"/>
      <c r="E27" s="81"/>
      <c r="F27" s="81"/>
      <c r="G27" s="142" t="str">
        <f t="shared" si="1"/>
        <v/>
      </c>
    </row>
    <row r="28" spans="2:7" s="143" customFormat="1">
      <c r="B28" s="78"/>
      <c r="C28" s="78"/>
      <c r="D28" s="78"/>
      <c r="E28" s="81"/>
      <c r="F28" s="81"/>
      <c r="G28" s="142" t="str">
        <f t="shared" si="1"/>
        <v/>
      </c>
    </row>
    <row r="29" spans="2:7" s="143" customFormat="1">
      <c r="B29" s="78"/>
      <c r="C29" s="78"/>
      <c r="D29" s="78"/>
      <c r="E29" s="81"/>
      <c r="F29" s="81"/>
      <c r="G29" s="142" t="str">
        <f t="shared" si="1"/>
        <v/>
      </c>
    </row>
    <row r="30" spans="2:7" s="143" customFormat="1">
      <c r="B30" s="78"/>
      <c r="C30" s="78"/>
      <c r="D30" s="78"/>
      <c r="E30" s="81"/>
      <c r="F30" s="81"/>
      <c r="G30" s="142" t="str">
        <f t="shared" si="1"/>
        <v/>
      </c>
    </row>
    <row r="31" spans="2:7" s="143" customFormat="1" ht="13.5" thickBot="1">
      <c r="B31" s="82"/>
      <c r="C31" s="82"/>
      <c r="D31" s="82"/>
      <c r="E31" s="81"/>
      <c r="F31" s="81"/>
      <c r="G31" s="142" t="str">
        <f t="shared" si="1"/>
        <v/>
      </c>
    </row>
    <row r="32" spans="2:7" ht="13.5" thickBot="1">
      <c r="B32" s="23" t="s">
        <v>34</v>
      </c>
      <c r="C32" s="15"/>
      <c r="D32" s="15"/>
      <c r="E32" s="15"/>
      <c r="F32" s="21"/>
      <c r="G32" s="22">
        <f>SUM(G20:G31)</f>
        <v>0</v>
      </c>
    </row>
    <row r="33" spans="2:7">
      <c r="B33" s="49"/>
      <c r="C33" s="45"/>
      <c r="D33" s="45"/>
      <c r="E33" s="45"/>
      <c r="F33" s="45"/>
      <c r="G33" s="50"/>
    </row>
    <row r="34" spans="2:7">
      <c r="B34" s="49"/>
      <c r="C34" s="45"/>
      <c r="D34" s="45"/>
      <c r="E34" s="45"/>
      <c r="F34" s="45"/>
      <c r="G34" s="50"/>
    </row>
    <row r="35" spans="2:7">
      <c r="B35" s="49"/>
      <c r="C35" s="45"/>
      <c r="D35" s="45"/>
      <c r="E35" s="45"/>
      <c r="F35" s="45"/>
      <c r="G35" s="50"/>
    </row>
    <row r="36" spans="2:7">
      <c r="B36" s="49"/>
      <c r="C36" s="45"/>
      <c r="D36" s="45"/>
      <c r="E36" s="45"/>
      <c r="F36" s="45"/>
      <c r="G36" s="50"/>
    </row>
    <row r="38" spans="2:7">
      <c r="B38" s="16" t="s">
        <v>42</v>
      </c>
    </row>
    <row r="39" spans="2:7">
      <c r="B39" s="54" t="s">
        <v>35</v>
      </c>
      <c r="C39" s="54"/>
      <c r="D39" s="54"/>
      <c r="E39" s="54" t="s">
        <v>31</v>
      </c>
      <c r="F39" s="54" t="s">
        <v>32</v>
      </c>
      <c r="G39" s="55" t="s">
        <v>33</v>
      </c>
    </row>
    <row r="40" spans="2:7" s="143" customFormat="1">
      <c r="B40" s="160"/>
      <c r="C40" s="146"/>
      <c r="D40" s="147"/>
      <c r="E40" s="81"/>
      <c r="F40" s="81"/>
      <c r="G40" s="77"/>
    </row>
    <row r="41" spans="2:7" s="143" customFormat="1">
      <c r="B41" s="160"/>
      <c r="C41" s="146"/>
      <c r="D41" s="147"/>
      <c r="E41" s="81"/>
      <c r="F41" s="81"/>
      <c r="G41" s="77"/>
    </row>
    <row r="42" spans="2:7" s="143" customFormat="1">
      <c r="B42" s="160"/>
      <c r="C42" s="146"/>
      <c r="D42" s="147"/>
      <c r="E42" s="81"/>
      <c r="F42" s="81"/>
      <c r="G42" s="77"/>
    </row>
    <row r="43" spans="2:7" s="143" customFormat="1">
      <c r="B43" s="160"/>
      <c r="C43" s="146"/>
      <c r="D43" s="147"/>
      <c r="E43" s="81"/>
      <c r="F43" s="81"/>
      <c r="G43" s="77"/>
    </row>
    <row r="44" spans="2:7" s="143" customFormat="1">
      <c r="B44" s="160"/>
      <c r="C44" s="146"/>
      <c r="D44" s="147"/>
      <c r="E44" s="81"/>
      <c r="F44" s="81"/>
      <c r="G44" s="77"/>
    </row>
    <row r="45" spans="2:7" s="143" customFormat="1">
      <c r="B45" s="160"/>
      <c r="C45" s="146"/>
      <c r="D45" s="147"/>
      <c r="E45" s="81"/>
      <c r="F45" s="81"/>
      <c r="G45" s="77"/>
    </row>
    <row r="46" spans="2:7" s="143" customFormat="1">
      <c r="B46" s="160"/>
      <c r="C46" s="146"/>
      <c r="D46" s="147"/>
      <c r="E46" s="81"/>
      <c r="F46" s="81"/>
      <c r="G46" s="77"/>
    </row>
    <row r="47" spans="2:7" s="143" customFormat="1">
      <c r="B47" s="160"/>
      <c r="C47" s="146"/>
      <c r="D47" s="147"/>
      <c r="E47" s="81"/>
      <c r="F47" s="81"/>
      <c r="G47" s="77"/>
    </row>
    <row r="48" spans="2:7" s="143" customFormat="1">
      <c r="B48" s="160"/>
      <c r="C48" s="146"/>
      <c r="D48" s="147"/>
      <c r="E48" s="81"/>
      <c r="F48" s="81"/>
      <c r="G48" s="77"/>
    </row>
    <row r="49" spans="2:9" s="143" customFormat="1">
      <c r="B49" s="160"/>
      <c r="C49" s="146"/>
      <c r="D49" s="147"/>
      <c r="E49" s="81"/>
      <c r="F49" s="81"/>
      <c r="G49" s="77"/>
    </row>
    <row r="50" spans="2:9" s="143" customFormat="1">
      <c r="B50" s="160"/>
      <c r="C50" s="146"/>
      <c r="D50" s="147"/>
      <c r="E50" s="81"/>
      <c r="F50" s="81"/>
      <c r="G50" s="77"/>
    </row>
    <row r="51" spans="2:9" s="143" customFormat="1" ht="13.5" thickBot="1">
      <c r="B51" s="160"/>
      <c r="C51" s="146"/>
      <c r="D51" s="147"/>
      <c r="E51" s="81"/>
      <c r="F51" s="81"/>
      <c r="G51" s="83"/>
    </row>
    <row r="52" spans="2:9" ht="13.5" thickBot="1">
      <c r="B52" s="23" t="s">
        <v>48</v>
      </c>
      <c r="C52" s="15"/>
      <c r="D52" s="15"/>
      <c r="E52" s="15"/>
      <c r="F52" s="21"/>
      <c r="G52" s="22">
        <f>SUM(G40:G51)</f>
        <v>0</v>
      </c>
    </row>
    <row r="53" spans="2:9" ht="13.5" thickBot="1">
      <c r="B53" s="49"/>
      <c r="C53" s="45"/>
      <c r="D53" s="45"/>
      <c r="E53" s="45"/>
      <c r="F53" s="45"/>
      <c r="G53" s="50"/>
    </row>
    <row r="54" spans="2:9" ht="13.5" thickBot="1">
      <c r="B54" s="23" t="s">
        <v>84</v>
      </c>
      <c r="C54" s="15"/>
      <c r="D54" s="15"/>
      <c r="E54" s="15"/>
      <c r="F54" s="15"/>
      <c r="G54" s="22">
        <f>IF(Penvoerder!C9="Ja",G52*20%,IF(Penvoerder!C10="Ja",G32*40%,0))</f>
        <v>0</v>
      </c>
    </row>
    <row r="55" spans="2:9" ht="13.5" thickBot="1">
      <c r="B55" s="49"/>
      <c r="C55" s="45"/>
      <c r="D55" s="45"/>
      <c r="E55" s="45"/>
      <c r="F55" s="45"/>
      <c r="G55" s="50"/>
    </row>
    <row r="56" spans="2:9" ht="13.5" thickBot="1">
      <c r="B56" s="26" t="s">
        <v>58</v>
      </c>
      <c r="C56" s="25"/>
      <c r="D56" s="25"/>
      <c r="E56" s="25"/>
      <c r="F56" s="25"/>
      <c r="G56" s="27">
        <f>IF(AND(Loonkostenforfait="Ja",OverigeKostenForfait="Ja"),0,IF(OverigeKostenForfait="Ja",G32*1.4,IF(Loonkostenforfait="Ja",G52*1.2,G32+G52)))</f>
        <v>0</v>
      </c>
    </row>
    <row r="63" spans="2:9" ht="13.5" thickBot="1">
      <c r="B63" s="33" t="s">
        <v>41</v>
      </c>
      <c r="C63" s="18"/>
      <c r="D63" s="18"/>
      <c r="E63" s="18"/>
    </row>
    <row r="64" spans="2:9" ht="25.5">
      <c r="B64" s="76" t="s">
        <v>86</v>
      </c>
      <c r="C64" s="69"/>
      <c r="D64" s="62">
        <v>2020</v>
      </c>
      <c r="E64" s="40">
        <v>2021</v>
      </c>
      <c r="F64" s="41">
        <v>2022</v>
      </c>
      <c r="G64" s="42">
        <v>2023</v>
      </c>
      <c r="I64" s="18"/>
    </row>
    <row r="65" spans="2:9">
      <c r="B65" s="28">
        <f>+G56</f>
        <v>0</v>
      </c>
      <c r="C65" s="70"/>
      <c r="D65" s="77">
        <v>0</v>
      </c>
      <c r="E65" s="77">
        <v>0</v>
      </c>
      <c r="F65" s="77">
        <v>0</v>
      </c>
      <c r="G65" s="118">
        <v>0</v>
      </c>
      <c r="I65" s="18"/>
    </row>
    <row r="66" spans="2:9" ht="13.5" thickBot="1">
      <c r="B66" s="135">
        <f>B65-SUM(D65:G65)</f>
        <v>0</v>
      </c>
      <c r="C66" s="31"/>
      <c r="D66" s="29">
        <f>IF($B$65&lt;&gt;0,D65/$B$65,0)</f>
        <v>0</v>
      </c>
      <c r="E66" s="29">
        <f>IF($B$65&lt;&gt;0,E65/$B$65,0)</f>
        <v>0</v>
      </c>
      <c r="F66" s="29">
        <f>IF($B$65&lt;&gt;0,F65/$B$65,0)</f>
        <v>0</v>
      </c>
      <c r="G66" s="30">
        <f>IF($B$65&lt;&gt;0,G65/$B$65,0)</f>
        <v>0</v>
      </c>
      <c r="I66" s="18"/>
    </row>
    <row r="74" spans="2:9">
      <c r="B74" s="16" t="s">
        <v>49</v>
      </c>
      <c r="C74" s="18"/>
      <c r="D74" s="18"/>
      <c r="E74" s="18"/>
      <c r="F74" s="18"/>
    </row>
    <row r="75" spans="2:9">
      <c r="B75" s="151"/>
      <c r="C75" s="152"/>
      <c r="D75" s="152"/>
      <c r="E75" s="152"/>
      <c r="F75" s="152"/>
      <c r="G75" s="153"/>
      <c r="H75" s="18"/>
    </row>
    <row r="76" spans="2:9">
      <c r="B76" s="154"/>
      <c r="C76" s="155"/>
      <c r="D76" s="155"/>
      <c r="E76" s="155"/>
      <c r="F76" s="155"/>
      <c r="G76" s="156"/>
      <c r="H76" s="18"/>
    </row>
    <row r="77" spans="2:9">
      <c r="B77" s="154"/>
      <c r="C77" s="155"/>
      <c r="D77" s="155"/>
      <c r="E77" s="155"/>
      <c r="F77" s="155"/>
      <c r="G77" s="156"/>
      <c r="H77" s="18"/>
    </row>
    <row r="78" spans="2:9">
      <c r="B78" s="157"/>
      <c r="C78" s="158"/>
      <c r="D78" s="158"/>
      <c r="E78" s="158"/>
      <c r="F78" s="158"/>
      <c r="G78" s="159"/>
      <c r="H78" s="18"/>
    </row>
    <row r="86" spans="2:8" ht="13.5" thickBot="1">
      <c r="B86" s="33" t="s">
        <v>37</v>
      </c>
      <c r="C86" s="24"/>
      <c r="D86" s="24"/>
      <c r="E86" s="24"/>
      <c r="F86" s="24"/>
    </row>
    <row r="87" spans="2:8" ht="27" customHeight="1">
      <c r="B87" s="36" t="s">
        <v>8</v>
      </c>
      <c r="C87" s="72"/>
      <c r="D87" s="69"/>
      <c r="E87" s="75" t="s">
        <v>20</v>
      </c>
      <c r="F87" s="37" t="s">
        <v>85</v>
      </c>
      <c r="G87" s="71" t="s">
        <v>82</v>
      </c>
      <c r="H87" s="18"/>
    </row>
    <row r="88" spans="2:8">
      <c r="B88" s="84">
        <f>+G56</f>
        <v>0</v>
      </c>
      <c r="C88" s="73"/>
      <c r="D88" s="70"/>
      <c r="E88" s="77"/>
      <c r="F88" s="77"/>
      <c r="G88" s="139">
        <f>+C96</f>
        <v>0</v>
      </c>
      <c r="H88" s="18"/>
    </row>
    <row r="89" spans="2:8" ht="13.5" thickBot="1">
      <c r="B89" s="135">
        <f>B88-SUM(E88:G88)</f>
        <v>0</v>
      </c>
      <c r="C89" s="74"/>
      <c r="D89" s="31"/>
      <c r="E89" s="29">
        <f>IF(B88&lt;&gt;0,E88/$B$88,0)</f>
        <v>0</v>
      </c>
      <c r="F89" s="29">
        <f>IF(B88&lt;&gt;0,F88/$B$88,0)</f>
        <v>0</v>
      </c>
      <c r="G89" s="30">
        <f>IF(B88&lt;&gt;0,G88/$B$88,0)</f>
        <v>0</v>
      </c>
      <c r="H89" s="18"/>
    </row>
    <row r="90" spans="2:8">
      <c r="C90" s="18"/>
      <c r="D90" s="18"/>
      <c r="E90" s="18"/>
      <c r="F90" s="18"/>
    </row>
    <row r="91" spans="2:8">
      <c r="B91" s="16" t="s">
        <v>43</v>
      </c>
      <c r="C91" s="18"/>
      <c r="D91" s="18"/>
      <c r="E91" s="18"/>
      <c r="F91" s="18"/>
    </row>
    <row r="92" spans="2:8">
      <c r="B92" s="77" t="s">
        <v>45</v>
      </c>
      <c r="C92" s="77"/>
      <c r="D92" s="18"/>
      <c r="E92" s="18"/>
      <c r="F92" s="18"/>
      <c r="G92"/>
    </row>
    <row r="93" spans="2:8">
      <c r="B93" s="77" t="s">
        <v>44</v>
      </c>
      <c r="C93" s="77"/>
      <c r="D93" s="18"/>
      <c r="E93" s="34"/>
      <c r="F93" s="18"/>
      <c r="G93"/>
    </row>
    <row r="94" spans="2:8">
      <c r="B94" s="77" t="s">
        <v>46</v>
      </c>
      <c r="C94" s="77"/>
      <c r="D94" s="18"/>
      <c r="E94" s="24"/>
      <c r="F94" s="18"/>
      <c r="G94"/>
    </row>
    <row r="95" spans="2:8">
      <c r="B95" s="77" t="s">
        <v>47</v>
      </c>
      <c r="C95" s="77"/>
      <c r="D95" s="18"/>
      <c r="E95" s="35"/>
      <c r="F95" s="18"/>
      <c r="G95"/>
    </row>
    <row r="96" spans="2:8">
      <c r="B96" s="113" t="s">
        <v>129</v>
      </c>
      <c r="C96" s="19">
        <f>SUM(C92:C95)</f>
        <v>0</v>
      </c>
      <c r="D96" s="47"/>
      <c r="E96" s="47"/>
      <c r="F96" s="18"/>
      <c r="G96"/>
    </row>
    <row r="104" spans="2:7" ht="13.5" thickBot="1">
      <c r="B104" s="33" t="s">
        <v>91</v>
      </c>
      <c r="C104" s="45"/>
      <c r="D104" s="45"/>
      <c r="E104" s="45"/>
      <c r="F104" s="45"/>
      <c r="G104" s="24"/>
    </row>
    <row r="105" spans="2:7">
      <c r="B105" s="92" t="s">
        <v>87</v>
      </c>
      <c r="C105" s="85"/>
      <c r="D105" s="85"/>
      <c r="E105" s="85" t="str">
        <f>IF(AND(Penvoerder!C9="Ja",G32&lt;&gt;0),"Loonkosten en forfaitaire opslag zijn begroot, onjuist","Akkoord")</f>
        <v>Akkoord</v>
      </c>
      <c r="F105" s="85"/>
      <c r="G105" s="86"/>
    </row>
    <row r="106" spans="2:7">
      <c r="B106" s="87" t="s">
        <v>88</v>
      </c>
      <c r="C106" s="45"/>
      <c r="D106" s="45"/>
      <c r="E106" s="45" t="str">
        <f>IF(AND(Penvoerder!C10="Ja",G52&lt;&gt;0),"Overige kosten en forfaitaire opslag zijn begroot, onjuist","Akkoord")</f>
        <v>Akkoord</v>
      </c>
      <c r="F106" s="45"/>
      <c r="G106" s="88"/>
    </row>
    <row r="107" spans="2:7">
      <c r="B107" s="87" t="s">
        <v>89</v>
      </c>
      <c r="C107" s="45"/>
      <c r="D107" s="45"/>
      <c r="E107" s="45" t="str">
        <f>IF(SUM(D65:G65)=B65,"Akkoord","Uitgavenplanning is niet gelijk aan subsidiabele kosten")</f>
        <v>Akkoord</v>
      </c>
      <c r="F107" s="45"/>
      <c r="G107" s="88"/>
    </row>
    <row r="108" spans="2:7" ht="13.5" thickBot="1">
      <c r="B108" s="89" t="s">
        <v>90</v>
      </c>
      <c r="C108" s="90"/>
      <c r="D108" s="90"/>
      <c r="E108" s="90" t="str">
        <f>IF(SUM(E88:G88)=B88,"Akkoord","Financiering is niet gelijk aan subsidiabele kosten")</f>
        <v>Akkoord</v>
      </c>
      <c r="F108" s="90"/>
      <c r="G108" s="91"/>
    </row>
  </sheetData>
  <sheetProtection sheet="1" objects="1" scenarios="1" insertRows="0"/>
  <mergeCells count="18">
    <mergeCell ref="B43:D43"/>
    <mergeCell ref="B75:G78"/>
    <mergeCell ref="B46:D46"/>
    <mergeCell ref="B47:D47"/>
    <mergeCell ref="B48:D48"/>
    <mergeCell ref="B49:D49"/>
    <mergeCell ref="B50:D50"/>
    <mergeCell ref="B51:D51"/>
    <mergeCell ref="B44:D44"/>
    <mergeCell ref="B45:D45"/>
    <mergeCell ref="C9:D9"/>
    <mergeCell ref="B40:D40"/>
    <mergeCell ref="B41:D41"/>
    <mergeCell ref="B42:D42"/>
    <mergeCell ref="C5:G5"/>
    <mergeCell ref="C6:D6"/>
    <mergeCell ref="C7:D7"/>
    <mergeCell ref="C8:D8"/>
  </mergeCells>
  <conditionalFormatting sqref="E105:E108">
    <cfRule type="cellIs" dxfId="22" priority="28" stopIfTrue="1" operator="notEqual">
      <formula>"Akkoord"</formula>
    </cfRule>
    <cfRule type="cellIs" dxfId="21" priority="29" stopIfTrue="1" operator="equal">
      <formula>"Akkoord"</formula>
    </cfRule>
  </conditionalFormatting>
  <conditionalFormatting sqref="E105:E108">
    <cfRule type="cellIs" dxfId="20" priority="25" stopIfTrue="1" operator="notEqual">
      <formula>"Akkoord"</formula>
    </cfRule>
    <cfRule type="cellIs" dxfId="19" priority="26" stopIfTrue="1" operator="equal">
      <formula>"Akkoord"</formula>
    </cfRule>
  </conditionalFormatting>
  <conditionalFormatting sqref="E105:E108">
    <cfRule type="cellIs" dxfId="18" priority="20" stopIfTrue="1" operator="notEqual">
      <formula>"Akkoord"</formula>
    </cfRule>
    <cfRule type="cellIs" dxfId="17" priority="21" stopIfTrue="1" operator="equal">
      <formula>"Akkoord"</formula>
    </cfRule>
  </conditionalFormatting>
  <conditionalFormatting sqref="E105:E108">
    <cfRule type="cellIs" dxfId="16" priority="15" stopIfTrue="1" operator="notEqual">
      <formula>"Akkoord"</formula>
    </cfRule>
    <cfRule type="cellIs" dxfId="15" priority="16" stopIfTrue="1" operator="equal">
      <formula>"Akkoord"</formula>
    </cfRule>
  </conditionalFormatting>
  <conditionalFormatting sqref="B75:G78">
    <cfRule type="expression" dxfId="14" priority="6">
      <formula>$C$9="Nee"</formula>
    </cfRule>
  </conditionalFormatting>
  <conditionalFormatting sqref="B66">
    <cfRule type="expression" dxfId="13" priority="4">
      <formula>B66&lt;&gt;0</formula>
    </cfRule>
    <cfRule type="expression" dxfId="12" priority="5">
      <formula>B66=0</formula>
    </cfRule>
  </conditionalFormatting>
  <conditionalFormatting sqref="B89">
    <cfRule type="expression" dxfId="11" priority="2">
      <formula>B89&lt;&gt;0</formula>
    </cfRule>
    <cfRule type="expression" dxfId="10" priority="3">
      <formula>B89=0</formula>
    </cfRule>
  </conditionalFormatting>
  <dataValidations count="8">
    <dataValidation type="list" allowBlank="1" showInputMessage="1" showErrorMessage="1" sqref="E40:E51" xr:uid="{A49C64CE-9B9E-4309-AF2C-92D0A1208C22}">
      <formula1>"Kosten derden, Afschrijvingskosten, Grondkosten, Inbreng in natura "</formula1>
    </dataValidation>
    <dataValidation type="list" allowBlank="1" showInputMessage="1" showErrorMessage="1" sqref="F40:F51 F20:F31" xr:uid="{11B815BF-98F1-4504-A003-006688E8F34C}">
      <formula1>Werkpakketten</formula1>
    </dataValidation>
    <dataValidation type="list" allowBlank="1" showInputMessage="1" showErrorMessage="1" promptTitle="Toelichting" prompt="Het gaat om opbrengsten die een direct gevolg zijn van de uitvoering van de projectactiviteiten tijdens, of na de uitvoering van uw project." sqref="C9:D9" xr:uid="{309E4195-90EF-4166-97B0-99F353C02245}">
      <formula1>"Ja,Nee"</formula1>
    </dataValidation>
    <dataValidation type="list" allowBlank="1" showInputMessage="1" showErrorMessage="1" promptTitle="Toelichting" prompt="Kies uw ondernemingsomvang volgens de MKB definitie._x000a__x000a_" sqref="C7:D7" xr:uid="{FFF683B3-160C-4865-A7B4-3ED0868A2F8C}">
      <formula1>"Klein, Middel, Groot"</formula1>
    </dataValidation>
    <dataValidation type="list" allowBlank="1" showInputMessage="1" showErrorMessage="1" promptTitle="Toelichting" prompt="Indien er sprake is van niet of gedeeltelijk niet verrekenbare of compensabele BTW dan dient u de kosten incl. het (niet verrekenbare deel van de) BTW te begroten. Tevens dient uw subsidieaanvraag voorzien te worden van een BTW-verklaring" sqref="C8:D8" xr:uid="{C9E62B65-FADA-40EA-A9CF-FCFFE1049520}">
      <formula1>"Ja,Nee,Gedeeltelijk"</formula1>
    </dataValidation>
    <dataValidation allowBlank="1" showInputMessage="1" showErrorMessage="1" promptTitle="LET OP" prompt="In 2020 kunnen alleen voorbereidingskosten worden opgenomen." sqref="D65" xr:uid="{9CBF8C1A-40F3-4F0A-A615-91ECD67C6C4F}"/>
    <dataValidation type="list" allowBlank="1" showInputMessage="1" showErrorMessage="1" promptTitle="Toelichting" prompt="Kies uw ondernemingsomvang volgens de MKB definitie._x000a__x000a_" sqref="C6:D6" xr:uid="{D9C0B308-15F7-427C-8750-5D7749AB75D7}">
      <formula1>"Eenmanszaak, VOF, Maatschap , Coöperatie, Stichting, Vereniging, NV, BV, ZBO, Organisatie op grond van de wet, Overige"</formula1>
    </dataValidation>
    <dataValidation type="list" allowBlank="1" showInputMessage="1" showErrorMessage="1" sqref="E20:E31" xr:uid="{3F398B0E-1F43-4C1F-86A1-F786745F7029}">
      <formula1>"Loonkosten + vast percentage, IKS, Uurtarieven EC,Loonkosten deeltijd met wg-verklaring, Vast uurtarief"</formula1>
    </dataValidation>
  </dataValidations>
  <pageMargins left="0.7" right="0.7" top="0.75" bottom="0.75" header="0.3" footer="0.3"/>
  <pageSetup paperSize="9"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expression" priority="18" stopIfTrue="1" id="{D51ADB54-2F39-4427-B5D0-D15AAE2EB843}">
            <xm:f>Penvoerder!$C$9="Ja"</xm:f>
            <x14:dxf>
              <fill>
                <patternFill>
                  <bgColor theme="0" tint="-0.499984740745262"/>
                </patternFill>
              </fill>
            </x14:dxf>
          </x14:cfRule>
          <xm:sqref>B18:G20 B23:G32</xm:sqref>
        </x14:conditionalFormatting>
        <x14:conditionalFormatting xmlns:xm="http://schemas.microsoft.com/office/excel/2006/main">
          <x14:cfRule type="expression" priority="17" stopIfTrue="1" id="{0823C590-5218-4EAD-B2A2-3F6268F9006C}">
            <xm:f>Penvoerder!$C$10="Ja"</xm:f>
            <x14:dxf>
              <fill>
                <patternFill>
                  <bgColor theme="0" tint="-0.499984740745262"/>
                </patternFill>
              </fill>
            </x14:dxf>
          </x14:cfRule>
          <xm:sqref>B38:G52</xm:sqref>
        </x14:conditionalFormatting>
        <x14:conditionalFormatting xmlns:xm="http://schemas.microsoft.com/office/excel/2006/main">
          <x14:cfRule type="expression" priority="13" stopIfTrue="1" id="{73C7D1A2-F956-4969-A764-777B98232030}">
            <xm:f>Penvoerder!$C$9="Ja"</xm:f>
            <x14:dxf>
              <fill>
                <patternFill>
                  <bgColor theme="0" tint="-0.499984740745262"/>
                </patternFill>
              </fill>
            </x14:dxf>
          </x14:cfRule>
          <xm:sqref>B18:G19</xm:sqref>
        </x14:conditionalFormatting>
        <x14:conditionalFormatting xmlns:xm="http://schemas.microsoft.com/office/excel/2006/main">
          <x14:cfRule type="expression" priority="12" stopIfTrue="1" id="{F104CE04-DA2C-4E44-ADF1-A80B1630B281}">
            <xm:f>Penvoerder!$C$10="Ja"</xm:f>
            <x14:dxf>
              <fill>
                <patternFill>
                  <bgColor theme="0" tint="-0.499984740745262"/>
                </patternFill>
              </fill>
            </x14:dxf>
          </x14:cfRule>
          <xm:sqref>B38:G39</xm:sqref>
        </x14:conditionalFormatting>
        <x14:conditionalFormatting xmlns:xm="http://schemas.microsoft.com/office/excel/2006/main">
          <x14:cfRule type="expression" priority="8" stopIfTrue="1" id="{42E4B6B8-C61C-472A-AAD2-6013971E99C6}">
            <xm:f>Penvoerder!$C$10="Ja"</xm:f>
            <x14:dxf>
              <fill>
                <patternFill>
                  <bgColor theme="0" tint="-0.499984740745262"/>
                </patternFill>
              </fill>
            </x14:dxf>
          </x14:cfRule>
          <xm:sqref>E40:G40</xm:sqref>
        </x14:conditionalFormatting>
        <x14:conditionalFormatting xmlns:xm="http://schemas.microsoft.com/office/excel/2006/main">
          <x14:cfRule type="expression" priority="1" stopIfTrue="1" id="{4DD2A79C-AF8C-425B-8B5E-F300D791A4E5}">
            <xm:f>Penvoerder!$C$9="Ja"</xm:f>
            <x14:dxf>
              <fill>
                <patternFill>
                  <bgColor theme="0" tint="-0.499984740745262"/>
                </patternFill>
              </fill>
            </x14:dxf>
          </x14:cfRule>
          <xm:sqref>B21:G22</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9">
    <tabColor rgb="FF002060"/>
    <pageSetUpPr fitToPage="1"/>
  </sheetPr>
  <dimension ref="A1:Q36"/>
  <sheetViews>
    <sheetView workbookViewId="0">
      <selection activeCell="B4" sqref="B4"/>
    </sheetView>
  </sheetViews>
  <sheetFormatPr defaultColWidth="9.140625" defaultRowHeight="11.25"/>
  <cols>
    <col min="1" max="1" width="9.140625" style="2"/>
    <col min="2" max="2" width="30.7109375" style="2" customWidth="1"/>
    <col min="3" max="11" width="15.42578125" style="9" customWidth="1"/>
    <col min="12" max="12" width="15.42578125" style="9" hidden="1" customWidth="1"/>
    <col min="13" max="15" width="15.42578125" style="9" customWidth="1"/>
    <col min="16" max="17" width="20.7109375" style="10" customWidth="1"/>
    <col min="18" max="16384" width="9.140625" style="2"/>
  </cols>
  <sheetData>
    <row r="1" spans="1:15" ht="12" thickBot="1">
      <c r="A1" s="1" t="s">
        <v>3</v>
      </c>
    </row>
    <row r="2" spans="1:15" ht="45.75" thickBot="1">
      <c r="A2" s="3" t="s">
        <v>0</v>
      </c>
      <c r="B2" s="4" t="s">
        <v>1</v>
      </c>
      <c r="C2" s="11" t="s">
        <v>15</v>
      </c>
      <c r="D2" s="11" t="s">
        <v>16</v>
      </c>
      <c r="E2" s="11" t="s">
        <v>17</v>
      </c>
      <c r="F2" s="11" t="s">
        <v>101</v>
      </c>
      <c r="G2" s="11" t="s">
        <v>18</v>
      </c>
      <c r="H2" s="11" t="s">
        <v>19</v>
      </c>
      <c r="I2" s="11" t="s">
        <v>108</v>
      </c>
      <c r="J2" s="11" t="s">
        <v>110</v>
      </c>
      <c r="K2" s="11" t="s">
        <v>93</v>
      </c>
      <c r="L2" s="11" t="s">
        <v>24</v>
      </c>
      <c r="M2" s="11" t="s">
        <v>25</v>
      </c>
      <c r="N2" s="11" t="s">
        <v>100</v>
      </c>
      <c r="O2" s="11" t="s">
        <v>4</v>
      </c>
    </row>
    <row r="3" spans="1:15" ht="12" thickBot="1">
      <c r="A3" s="3"/>
      <c r="B3" s="4"/>
      <c r="C3" s="13" t="s">
        <v>102</v>
      </c>
      <c r="D3" s="13" t="s">
        <v>103</v>
      </c>
      <c r="E3" s="13" t="s">
        <v>104</v>
      </c>
      <c r="F3" s="13" t="s">
        <v>105</v>
      </c>
      <c r="G3" s="13" t="s">
        <v>106</v>
      </c>
      <c r="H3" s="13" t="s">
        <v>107</v>
      </c>
      <c r="I3" s="13" t="s">
        <v>109</v>
      </c>
      <c r="J3" s="13" t="s">
        <v>111</v>
      </c>
      <c r="K3" s="13" t="s">
        <v>112</v>
      </c>
      <c r="L3" s="13" t="s">
        <v>113</v>
      </c>
      <c r="M3" s="13" t="s">
        <v>114</v>
      </c>
      <c r="N3" s="13" t="s">
        <v>115</v>
      </c>
      <c r="O3" s="125"/>
    </row>
    <row r="4" spans="1:15">
      <c r="A4" s="94">
        <v>1</v>
      </c>
      <c r="B4" s="107" t="str">
        <f>IF(AND(Penvoerder!C5="",Penvoerder!G58&lt;&gt;0),IF(Penvoerder!C5="","Penvoerder",Penvoerder!C5),IF(Penvoerder!C5="","Penvoerder",Penvoerder!C5))</f>
        <v>Penvoerder</v>
      </c>
      <c r="C4" s="126">
        <f>IF(Loonkostenforfait="Nee",SUMIF(Penvoerder!$E:$E,$C$2,Penvoerder!$G:$G),0)</f>
        <v>0</v>
      </c>
      <c r="D4" s="126">
        <f>IF(Loonkostenforfait="Nee",SUMIF(Penvoerder!$E:$E,$D$2,Penvoerder!$G:$G),0)</f>
        <v>0</v>
      </c>
      <c r="E4" s="126">
        <f>IF(Loonkostenforfait="Nee",SUMIF(Penvoerder!$E:$E,$E$2,Penvoerder!$G:$G),0)</f>
        <v>0</v>
      </c>
      <c r="F4" s="126">
        <f>IF(Loonkostenforfait="Nee",SUMIF(Penvoerder!$E:$E,$F$2,Penvoerder!$G:$G),0)</f>
        <v>0</v>
      </c>
      <c r="G4" s="126">
        <f>IF(Loonkostenforfait="Nee",SUMIF(Penvoerder!$E:$E,$G$2,Penvoerder!$G:$G),0)</f>
        <v>0</v>
      </c>
      <c r="H4" s="126">
        <f>IF(OverigeKostenForfait="Nee",SUMIF(Penvoerder!$E:$E,$H$2,Penvoerder!$G:$G),0)</f>
        <v>0</v>
      </c>
      <c r="I4" s="126">
        <f>IF(OverigeKostenForfait="Nee",SUMIF(Penvoerder!$E:$E,'per partner - per kostensoort'!I2,Penvoerder!$G:$G),0)</f>
        <v>0</v>
      </c>
      <c r="J4" s="126">
        <f>IF(OverigeKostenForfait="Nee",SUMIF(Penvoerder!$E:$E,'per partner - per kostensoort'!J2,Penvoerder!$G:$G),0)</f>
        <v>0</v>
      </c>
      <c r="K4" s="126">
        <f>IF(OverigeKostenForfait="Nee",SUMIF(Penvoerder!$E:$E,'per partner - per kostensoort'!K2,Penvoerder!$G:$G),0)</f>
        <v>0</v>
      </c>
      <c r="L4" s="126"/>
      <c r="M4" s="126" t="str">
        <f>IF(AND(Loonkostenforfait="Ja",OverigeKostenForfait="Ja"),0,IF(Loonkostenforfait="Ja",SUM('per partner - per kostensoort'!H4:K4)*20%,""))</f>
        <v/>
      </c>
      <c r="N4" s="126" t="str">
        <f>IF(AND(Loonkostenforfait="Ja",OverigeKostenForfait="Ja"),0,IF(OverigeKostenForfait="Ja",SUM('per partner - per kostensoort'!C4:G4)*40%,""))</f>
        <v/>
      </c>
      <c r="O4" s="12">
        <f>IF(AND(Loonkostenforfait="Ja",OverigeKostenForfait="Ja"),0,SUM(C4:N4))</f>
        <v>0</v>
      </c>
    </row>
    <row r="5" spans="1:15">
      <c r="A5" s="95">
        <v>2</v>
      </c>
      <c r="B5" s="108" t="str">
        <f>IF(AND('PP2'!C5="",'PP2'!G56&lt;&gt;0),IF('PP2'!C5="","Partner 2",'PP2'!C5),IF('PP2'!C5="","",'PP2'!C5))</f>
        <v/>
      </c>
      <c r="C5" s="101" t="str">
        <f>IF($B5&lt;&gt;"",IF(Loonkostenforfait="Nee",SUMIF('PP2'!$E:$E,$C$2,'PP2'!$G:$G),0),"")</f>
        <v/>
      </c>
      <c r="D5" s="101" t="str">
        <f>IF($B5&lt;&gt;"",IF(Loonkostenforfait="Nee",SUMIF('PP2'!$E:$E,$D$2,'PP2'!$G:$G),0),"")</f>
        <v/>
      </c>
      <c r="E5" s="101" t="str">
        <f>IF($B5&lt;&gt;"",IF(Loonkostenforfait="Nee",SUMIF('PP2'!$E:$E,$E$2,'PP2'!$G:$G),0),"")</f>
        <v/>
      </c>
      <c r="F5" s="101" t="str">
        <f>IF($B5&lt;&gt;"",IF(Loonkostenforfait="Nee",SUMIF('PP2'!$E:$E,$F$2,'PP2'!$G:$G),0),"")</f>
        <v/>
      </c>
      <c r="G5" s="101" t="str">
        <f>IF($B5&lt;&gt;"",IF(Loonkostenforfait="Nee",SUMIF('PP2'!$E:$E,$G$2,'PP2'!$G:$G),0),"")</f>
        <v/>
      </c>
      <c r="H5" s="101" t="str">
        <f>IF($B5&lt;&gt;"",IF(OverigeKostenForfait="Nee",SUMIF('PP2'!$E:$E,$H$2,'PP2'!$G:$G),0),"")</f>
        <v/>
      </c>
      <c r="I5" s="101" t="str">
        <f>IF($B5&lt;&gt;"",IF(OverigeKostenForfait="Nee",SUMIF('PP2'!$E:$E,$I$2,'PP2'!$G:$G),0),"")</f>
        <v/>
      </c>
      <c r="J5" s="101" t="str">
        <f>IF($B5&lt;&gt;"",IF(OverigeKostenForfait="Nee",SUMIF('PP2'!$E:$E,$J$2,'PP2'!$G:$G),0),"")</f>
        <v/>
      </c>
      <c r="K5" s="101" t="str">
        <f>IF($B5&lt;&gt;"",IF(OverigeKostenForfait="Nee",SUMIF('PP2'!$E:$E,$K$2,'PP2'!$G:$G),0),"")</f>
        <v/>
      </c>
      <c r="L5" s="101"/>
      <c r="M5" s="101" t="str">
        <f>IF(AND(Loonkostenforfait="Ja",OverigeKostenForfait="Ja"),0,IF(Loonkostenforfait="Ja",SUM('per partner - per kostensoort'!H5:K5)*20%,""))</f>
        <v/>
      </c>
      <c r="N5" s="104" t="str">
        <f>IF(AND(Loonkostenforfait="Ja",OverigeKostenForfait="Ja"),0,IF(OverigeKostenForfait="Ja",SUM('per partner - per kostensoort'!C5:G5)*40%,""))</f>
        <v/>
      </c>
      <c r="O5" s="12" t="str">
        <f>IF($B5&lt;&gt;"",SUM(C5:N5),"")</f>
        <v/>
      </c>
    </row>
    <row r="6" spans="1:15">
      <c r="A6" s="95">
        <v>3</v>
      </c>
      <c r="B6" s="108" t="str">
        <f>IF(AND('PP3'!C5="",'PP3'!G56&lt;&gt;0),IF('PP3'!C5="","Partner 3",'PP3'!C5),IF('PP3'!C5="","",'PP3'!C5))</f>
        <v/>
      </c>
      <c r="C6" s="104" t="str">
        <f>IF($B6&lt;&gt;"",IF(Loonkostenforfait="Nee",SUMIF('PP3'!$E:$E,$C$2,'PP3'!$G:$G),0),"")</f>
        <v/>
      </c>
      <c r="D6" s="104" t="str">
        <f>IF($B6&lt;&gt;"",IF(Loonkostenforfait="Nee",SUMIF('PP3'!$E:$E,$D$2,'PP3'!$G:$G),0),"")</f>
        <v/>
      </c>
      <c r="E6" s="104" t="str">
        <f>IF($B6&lt;&gt;"",IF(Loonkostenforfait="Nee",SUMIF('PP3'!$E:$E,$E$2,'PP3'!$G:$G),0),"")</f>
        <v/>
      </c>
      <c r="F6" s="104" t="str">
        <f>IF($B6&lt;&gt;"",IF(Loonkostenforfait="Nee",SUMIF('PP3'!$E:$E,$F$2,'PP3'!$G:$G),0),"")</f>
        <v/>
      </c>
      <c r="G6" s="104" t="str">
        <f>IF($B6&lt;&gt;"",IF(Loonkostenforfait="Nee",SUMIF('PP3'!$E:$E,$G$2,'PP3'!$G:$G),0),"")</f>
        <v/>
      </c>
      <c r="H6" s="104" t="str">
        <f>IF($B6&lt;&gt;"",IF(OverigeKostenForfait="Nee",SUMIF('PP3'!$E:$E,$H$2,'PP3'!$G:$G),0),"")</f>
        <v/>
      </c>
      <c r="I6" s="104" t="str">
        <f>IF($B6&lt;&gt;"",IF(OverigeKostenForfait="Nee",SUMIF('PP3'!$E:$E,$I$2,'PP3'!$G:$G),0),"")</f>
        <v/>
      </c>
      <c r="J6" s="104" t="str">
        <f>IF($B6&lt;&gt;"",IF(OverigeKostenForfait="Nee",SUMIF('PP3'!$E:$E,$J$2,'PP3'!$G:$G),0),"")</f>
        <v/>
      </c>
      <c r="K6" s="104" t="str">
        <f>IF($B6&lt;&gt;"",IF(OverigeKostenForfait="Nee",SUMIF('PP3'!$E:$E,$K$2,'PP3'!$G:$G),0),"")</f>
        <v/>
      </c>
      <c r="L6" s="104"/>
      <c r="M6" s="104" t="str">
        <f>IF(AND(Loonkostenforfait="Ja",OverigeKostenForfait="Ja"),0,IF(Loonkostenforfait="Ja",SUM('per partner - per kostensoort'!H6:K6)*20%,""))</f>
        <v/>
      </c>
      <c r="N6" s="104" t="str">
        <f>IF(AND(Loonkostenforfait="Ja",OverigeKostenForfait="Ja"),0,IF(OverigeKostenForfait="Ja",SUM('per partner - per kostensoort'!C6:G6)*40%,""))</f>
        <v/>
      </c>
      <c r="O6" s="12" t="str">
        <f t="shared" ref="O6:O18" si="0">IF($B6&lt;&gt;"",SUM(C6:N6),"")</f>
        <v/>
      </c>
    </row>
    <row r="7" spans="1:15">
      <c r="A7" s="95">
        <v>4</v>
      </c>
      <c r="B7" s="108" t="str">
        <f>IF(AND('PP4'!C5="",'PP4'!G56&lt;&gt;0),IF('PP4'!C5="","Partner 4",'PP4'!C5),IF('PP4'!C5="","",'PP4'!C5))</f>
        <v/>
      </c>
      <c r="C7" s="104" t="str">
        <f>IF($B7&lt;&gt;"",IF(Loonkostenforfait="Nee",SUMIF('PP4'!$E:$E,$C$2,'PP4'!$G:$G),0),"")</f>
        <v/>
      </c>
      <c r="D7" s="104" t="str">
        <f>IF($B7&lt;&gt;"",IF(Loonkostenforfait="Nee",SUMIF('PP4'!$E:$E,$D$2,'PP4'!$G:$G),0),"")</f>
        <v/>
      </c>
      <c r="E7" s="104" t="str">
        <f>IF($B7&lt;&gt;"",IF(Loonkostenforfait="Nee",SUMIF('PP4'!$E:$E,$E$2,'PP4'!$G:$G),0),"")</f>
        <v/>
      </c>
      <c r="F7" s="104" t="str">
        <f>IF($B7&lt;&gt;"",IF(Loonkostenforfait="Nee",SUMIF('PP4'!$E:$E,$F$2,'PP4'!$G:$G),0),"")</f>
        <v/>
      </c>
      <c r="G7" s="104" t="str">
        <f>IF($B7&lt;&gt;"",IF(Loonkostenforfait="Nee",SUMIF('PP4'!$E:$E,$G$2,'PP4'!$G:$G),0),"")</f>
        <v/>
      </c>
      <c r="H7" s="104" t="str">
        <f>IF($B7&lt;&gt;"",IF(OverigeKostenForfait="Nee",SUMIF('PP4'!$E:$E,$H$2,'PP4'!$G:$G),0),"")</f>
        <v/>
      </c>
      <c r="I7" s="104" t="str">
        <f>IF($B7&lt;&gt;"",IF(OverigeKostenForfait="Nee",SUMIF('PP4'!$E:$E,$I$2,'PP4'!$G:$G),0),"")</f>
        <v/>
      </c>
      <c r="J7" s="104" t="str">
        <f>IF($B7&lt;&gt;"",IF(OverigeKostenForfait="Nee",SUMIF('PP4'!$E:$E,$J$2,'PP4'!$G:$G),0),"")</f>
        <v/>
      </c>
      <c r="K7" s="104" t="str">
        <f>IF($B7&lt;&gt;"",IF(OverigeKostenForfait="Nee",SUMIF('PP4'!$E:$E,$K$2,'PP4'!$G:$G),0),"")</f>
        <v/>
      </c>
      <c r="L7" s="104"/>
      <c r="M7" s="104" t="str">
        <f>IF(AND(Loonkostenforfait="Ja",OverigeKostenForfait="Ja"),0,IF(Loonkostenforfait="Ja",SUM('per partner - per kostensoort'!H7:K7)*20%,""))</f>
        <v/>
      </c>
      <c r="N7" s="104" t="str">
        <f>IF(AND(Loonkostenforfait="Ja",OverigeKostenForfait="Ja"),0,IF(OverigeKostenForfait="Ja",SUM('per partner - per kostensoort'!C7:G7)*40%,""))</f>
        <v/>
      </c>
      <c r="O7" s="12" t="str">
        <f t="shared" si="0"/>
        <v/>
      </c>
    </row>
    <row r="8" spans="1:15">
      <c r="A8" s="95">
        <v>5</v>
      </c>
      <c r="B8" s="108" t="str">
        <f>IF(AND('PP5'!C5="",'PP5'!G56&lt;&gt;0),IF('PP5'!C5="","Partner 5",'PP5'!C5),IF('PP5'!C5="","",'PP5'!C5))</f>
        <v/>
      </c>
      <c r="C8" s="104" t="str">
        <f>IF($B8&lt;&gt;"",IF(Loonkostenforfait="Nee",SUMIF('PP5'!$E:$E,$C$2,'PP5'!$G:$G),0),"")</f>
        <v/>
      </c>
      <c r="D8" s="104" t="str">
        <f>IF($B8&lt;&gt;"",IF(Loonkostenforfait="Nee",SUMIF('PP5'!$E:$E,$D$2,'PP5'!$G:$G),0),"")</f>
        <v/>
      </c>
      <c r="E8" s="104" t="str">
        <f>IF($B8&lt;&gt;"",IF(Loonkostenforfait="Nee",SUMIF('PP5'!$E:$E,$E$2,'PP5'!$G:$G),0),"")</f>
        <v/>
      </c>
      <c r="F8" s="104" t="str">
        <f>IF($B8&lt;&gt;"",IF(Loonkostenforfait="Nee",SUMIF('PP5'!$E:$E,$F$2,'PP5'!$G:$G),0),"")</f>
        <v/>
      </c>
      <c r="G8" s="104" t="str">
        <f>IF($B8&lt;&gt;"",IF(Loonkostenforfait="Nee",SUMIF('PP5'!$E:$E,$G$2,'PP5'!$G:$G),0),"")</f>
        <v/>
      </c>
      <c r="H8" s="104" t="str">
        <f>IF($B8&lt;&gt;"",IF(OverigeKostenForfait="Nee",SUMIF('PP5'!$E:$E,$H$2,'PP5'!$G:$G),0),"")</f>
        <v/>
      </c>
      <c r="I8" s="104" t="str">
        <f>IF($B8&lt;&gt;"",IF(OverigeKostenForfait="Nee",SUMIF('PP5'!$E:$E,$I$2,'PP5'!$G:$G),0),"")</f>
        <v/>
      </c>
      <c r="J8" s="104" t="str">
        <f>IF($B8&lt;&gt;"",IF(OverigeKostenForfait="Nee",SUMIF('PP5'!$E:$E,$J$2,'PP5'!$G:$G),0),"")</f>
        <v/>
      </c>
      <c r="K8" s="104" t="str">
        <f>IF($B8&lt;&gt;"",IF(OverigeKostenForfait="Nee",SUMIF('PP5'!$E:$E,$K$2,'PP5'!$G:$G),0),"")</f>
        <v/>
      </c>
      <c r="L8" s="104"/>
      <c r="M8" s="104" t="str">
        <f>IF(AND(Loonkostenforfait="Ja",OverigeKostenForfait="Ja"),0,IF(Loonkostenforfait="Ja",SUM('per partner - per kostensoort'!H8:K8)*20%,""))</f>
        <v/>
      </c>
      <c r="N8" s="104" t="str">
        <f>IF(AND(Loonkostenforfait="Ja",OverigeKostenForfait="Ja"),0,IF(OverigeKostenForfait="Ja",SUM('per partner - per kostensoort'!C8:G8)*40%,""))</f>
        <v/>
      </c>
      <c r="O8" s="12" t="str">
        <f t="shared" si="0"/>
        <v/>
      </c>
    </row>
    <row r="9" spans="1:15">
      <c r="A9" s="95">
        <v>6</v>
      </c>
      <c r="B9" s="108" t="str">
        <f>IF(AND('PP6'!C5="",'PP6'!G56&lt;&gt;0),IF('PP6'!C5="","Partner 6",'PP6'!C5),IF('PP6'!C5="","",'PP6'!C5))</f>
        <v/>
      </c>
      <c r="C9" s="104" t="str">
        <f>IF($B9&lt;&gt;"",IF(Loonkostenforfait="Nee",SUMIF('PP6'!$E:$E,$C$2,'PP6'!$G:$G),0),"")</f>
        <v/>
      </c>
      <c r="D9" s="104" t="str">
        <f>IF($B9&lt;&gt;"",IF(Loonkostenforfait="Nee",SUMIF('PP6'!$E:$E,$D$2,'PP6'!$G:$G),0),"")</f>
        <v/>
      </c>
      <c r="E9" s="104" t="str">
        <f>IF($B9&lt;&gt;"",IF(Loonkostenforfait="Nee",SUMIF('PP6'!$E:$E,$E$2,'PP6'!$G:$G),0),"")</f>
        <v/>
      </c>
      <c r="F9" s="104" t="str">
        <f>IF($B9&lt;&gt;"",IF(Loonkostenforfait="Nee",SUMIF('PP6'!$E:$E,$F$2,'PP6'!$G:$G),0),"")</f>
        <v/>
      </c>
      <c r="G9" s="104" t="str">
        <f>IF($B9&lt;&gt;"",IF(Loonkostenforfait="Nee",SUMIF('PP6'!$E:$E,$G$2,'PP6'!$G:$G),0),"")</f>
        <v/>
      </c>
      <c r="H9" s="104" t="str">
        <f>IF($B9&lt;&gt;"",IF(OverigeKostenForfait="Nee",SUMIF('PP6'!$E:$E,$H$2,'PP6'!$G:$G),0),"")</f>
        <v/>
      </c>
      <c r="I9" s="104" t="str">
        <f>IF($B9&lt;&gt;"",IF(OverigeKostenForfait="Nee",SUMIF('PP6'!$E:$E,$I$2,'PP6'!$G:$G),0),"")</f>
        <v/>
      </c>
      <c r="J9" s="104" t="str">
        <f>IF($B9&lt;&gt;"",IF(OverigeKostenForfait="Nee",SUMIF('PP6'!$E:$E,$J$2,'PP6'!$G:$G),0),"")</f>
        <v/>
      </c>
      <c r="K9" s="104" t="str">
        <f>IF($B9&lt;&gt;"",IF(OverigeKostenForfait="Nee",SUMIF('PP6'!$E:$E,$K$2,'PP6'!$G:$G),0),"")</f>
        <v/>
      </c>
      <c r="L9" s="104"/>
      <c r="M9" s="104" t="str">
        <f>IF(AND(Loonkostenforfait="Ja",OverigeKostenForfait="Ja"),0,IF(Loonkostenforfait="Ja",SUM('per partner - per kostensoort'!H9:K9)*20%,""))</f>
        <v/>
      </c>
      <c r="N9" s="104" t="str">
        <f>IF(AND(Loonkostenforfait="Ja",OverigeKostenForfait="Ja"),0,IF(OverigeKostenForfait="Ja",SUM('per partner - per kostensoort'!C9:G9)*40%,""))</f>
        <v/>
      </c>
      <c r="O9" s="12" t="str">
        <f t="shared" si="0"/>
        <v/>
      </c>
    </row>
    <row r="10" spans="1:15">
      <c r="A10" s="95">
        <v>7</v>
      </c>
      <c r="B10" s="108" t="str">
        <f>IF(AND('PP7'!C5="",'PP7'!G56&lt;&gt;0),IF('PP7'!C5="","Partner 7",'PP7'!C5),IF('PP7'!C5="","",'PP7'!C5))</f>
        <v/>
      </c>
      <c r="C10" s="104" t="str">
        <f>IF($B10&lt;&gt;"",IF(Loonkostenforfait="Nee",SUMIF('PP7'!$E:$E,$C$2,'PP7'!$G:$G),0),"")</f>
        <v/>
      </c>
      <c r="D10" s="104" t="str">
        <f>IF($B10&lt;&gt;"",IF(Loonkostenforfait="Nee",SUMIF('PP7'!$E:$E,$D$2,'PP7'!$G:$G),0),"")</f>
        <v/>
      </c>
      <c r="E10" s="104" t="str">
        <f>IF($B10&lt;&gt;"",IF(Loonkostenforfait="Nee",SUMIF('PP7'!$E:$E,$E$2,'PP7'!$G:$G),0),"")</f>
        <v/>
      </c>
      <c r="F10" s="104" t="str">
        <f>IF($B10&lt;&gt;"",IF(Loonkostenforfait="Nee",SUMIF('PP7'!$E:$E,$F$2,'PP7'!$G:$G),0),"")</f>
        <v/>
      </c>
      <c r="G10" s="104" t="str">
        <f>IF($B10&lt;&gt;"",IF(Loonkostenforfait="Nee",SUMIF('PP7'!$E:$E,$G$2,'PP7'!$G:$G),0),"")</f>
        <v/>
      </c>
      <c r="H10" s="104" t="str">
        <f>IF($B10&lt;&gt;"",IF(OverigeKostenForfait="Nee",SUMIF('PP7'!$E:$E,$H$2,'PP7'!$G:$G),0),"")</f>
        <v/>
      </c>
      <c r="I10" s="104" t="str">
        <f>IF($B10&lt;&gt;"",IF(OverigeKostenForfait="Nee",SUMIF('PP7'!$E:$E,$I$2,'PP7'!$G:$G),0),"")</f>
        <v/>
      </c>
      <c r="J10" s="104" t="str">
        <f>IF($B10&lt;&gt;"",IF(OverigeKostenForfait="Nee",SUMIF('PP7'!$E:$E,$J$2,'PP7'!$G:$G),0),"")</f>
        <v/>
      </c>
      <c r="K10" s="104" t="str">
        <f>IF($B10&lt;&gt;"",IF(OverigeKostenForfait="Nee",SUMIF('PP7'!$E:$E,$K$2,'PP7'!$G:$G),0),"")</f>
        <v/>
      </c>
      <c r="L10" s="104"/>
      <c r="M10" s="104" t="str">
        <f>IF(AND(Loonkostenforfait="Ja",OverigeKostenForfait="Ja"),0,IF(Loonkostenforfait="Ja",SUM('per partner - per kostensoort'!H10:K10)*20%,""))</f>
        <v/>
      </c>
      <c r="N10" s="104" t="str">
        <f>IF(AND(Loonkostenforfait="Ja",OverigeKostenForfait="Ja"),0,IF(OverigeKostenForfait="Ja",SUM('per partner - per kostensoort'!C10:G10)*40%,""))</f>
        <v/>
      </c>
      <c r="O10" s="12" t="str">
        <f t="shared" si="0"/>
        <v/>
      </c>
    </row>
    <row r="11" spans="1:15">
      <c r="A11" s="95">
        <v>8</v>
      </c>
      <c r="B11" s="108" t="str">
        <f>IF(AND('PP8'!C5="",'PP8'!G56&lt;&gt;0),IF('PP8'!C5="","Partner 8",'PP8'!C5),IF('PP8'!C5="","",'PP8'!C5))</f>
        <v/>
      </c>
      <c r="C11" s="104" t="str">
        <f>IF($B11&lt;&gt;"",IF(Loonkostenforfait="Nee",SUMIF('PP8'!$E:$E,$C$2,'PP8'!$G:$G),0),"")</f>
        <v/>
      </c>
      <c r="D11" s="104" t="str">
        <f>IF($B11&lt;&gt;"",IF(Loonkostenforfait="Nee",SUMIF('PP8'!$E:$E,$D$2,'PP8'!$G:$G),0),"")</f>
        <v/>
      </c>
      <c r="E11" s="104" t="str">
        <f>IF($B11&lt;&gt;"",IF(Loonkostenforfait="Nee",SUMIF('PP8'!$E:$E,$E$2,'PP8'!$G:$G),0),"")</f>
        <v/>
      </c>
      <c r="F11" s="104" t="str">
        <f>IF($B11&lt;&gt;"",IF(Loonkostenforfait="Nee",SUMIF('PP8'!$E:$E,$F$2,'PP8'!$G:$G),0),"")</f>
        <v/>
      </c>
      <c r="G11" s="104" t="str">
        <f>IF($B11&lt;&gt;"",IF(Loonkostenforfait="Nee",SUMIF('PP8'!$E:$E,$G$2,'PP8'!$G:$G),0),"")</f>
        <v/>
      </c>
      <c r="H11" s="104" t="str">
        <f>IF($B11&lt;&gt;"",IF(OverigeKostenForfait="Nee",SUMIF('PP8'!$E:$E,$H$2,'PP8'!$G:$G),0),"")</f>
        <v/>
      </c>
      <c r="I11" s="104" t="str">
        <f>IF($B11&lt;&gt;"",IF(OverigeKostenForfait="Nee",SUMIF('PP8'!$E:$E,$I$2,'PP8'!$G:$G),0),"")</f>
        <v/>
      </c>
      <c r="J11" s="104" t="str">
        <f>IF($B11&lt;&gt;"",IF(OverigeKostenForfait="Nee",SUMIF('PP8'!$E:$E,$J$2,'PP8'!$G:$G),0),"")</f>
        <v/>
      </c>
      <c r="K11" s="104" t="str">
        <f>IF($B11&lt;&gt;"",IF(OverigeKostenForfait="Nee",SUMIF('PP8'!$E:$E,$K$2,'PP8'!$G:$G),0),"")</f>
        <v/>
      </c>
      <c r="L11" s="104"/>
      <c r="M11" s="104" t="str">
        <f>IF(AND(Loonkostenforfait="Ja",OverigeKostenForfait="Ja"),0,IF(Loonkostenforfait="Ja",SUM('per partner - per kostensoort'!H11:K11)*20%,""))</f>
        <v/>
      </c>
      <c r="N11" s="104" t="str">
        <f>IF(AND(Loonkostenforfait="Ja",OverigeKostenForfait="Ja"),0,IF(OverigeKostenForfait="Ja",SUM('per partner - per kostensoort'!C11:G11)*40%,""))</f>
        <v/>
      </c>
      <c r="O11" s="12" t="str">
        <f t="shared" si="0"/>
        <v/>
      </c>
    </row>
    <row r="12" spans="1:15">
      <c r="A12" s="95">
        <v>9</v>
      </c>
      <c r="B12" s="108" t="str">
        <f>IF(AND('PP9'!C5="",'PP9'!G56&lt;&gt;0),IF('PP9'!C5="","Partner 9",'PP9'!C5),IF('PP9'!C5="","",'PP9'!C5))</f>
        <v/>
      </c>
      <c r="C12" s="104" t="str">
        <f>IF($B12&lt;&gt;"",IF(Loonkostenforfait="Nee",SUMIF('PP9'!$E:$E,$C$2,'PP9'!$G:$G),0),"")</f>
        <v/>
      </c>
      <c r="D12" s="104" t="str">
        <f>IF($B12&lt;&gt;"",IF(Loonkostenforfait="Nee",SUMIF('PP9'!$E:$E,$D$2,'PP9'!$G:$G),0),"")</f>
        <v/>
      </c>
      <c r="E12" s="104" t="str">
        <f>IF($B12&lt;&gt;"",IF(Loonkostenforfait="Nee",SUMIF('PP9'!$E:$E,$E$2,'PP9'!$G:$G),0),"")</f>
        <v/>
      </c>
      <c r="F12" s="104" t="str">
        <f>IF($B12&lt;&gt;"",IF(Loonkostenforfait="Nee",SUMIF('PP9'!$E:$E,$F$2,'PP9'!$G:$G),0),"")</f>
        <v/>
      </c>
      <c r="G12" s="104" t="str">
        <f>IF($B12&lt;&gt;"",IF(Loonkostenforfait="Nee",SUMIF('PP9'!$E:$E,$G$2,'PP9'!$G:$G),0),"")</f>
        <v/>
      </c>
      <c r="H12" s="104" t="str">
        <f>IF($B12&lt;&gt;"",IF(OverigeKostenForfait="Nee",SUMIF('PP9'!$E:$E,$H$2,'PP9'!$G:$G),0),"")</f>
        <v/>
      </c>
      <c r="I12" s="104" t="str">
        <f>IF($B12&lt;&gt;"",IF(OverigeKostenForfait="Nee",SUMIF('PP9'!$E:$E,$I$2,'PP9'!$G:$G),0),"")</f>
        <v/>
      </c>
      <c r="J12" s="104" t="str">
        <f>IF($B12&lt;&gt;"",IF(OverigeKostenForfait="Nee",SUMIF('PP9'!$E:$E,$J$2,'PP9'!$G:$G),0),"")</f>
        <v/>
      </c>
      <c r="K12" s="104" t="str">
        <f>IF($B12&lt;&gt;"",IF(OverigeKostenForfait="Nee",SUMIF('PP9'!$E:$E,$K$2,'PP9'!$G:$G),0),"")</f>
        <v/>
      </c>
      <c r="L12" s="104"/>
      <c r="M12" s="104" t="str">
        <f>IF(AND(Loonkostenforfait="Ja",OverigeKostenForfait="Ja"),0,IF(Loonkostenforfait="Ja",SUM('per partner - per kostensoort'!H12:K12)*20%,""))</f>
        <v/>
      </c>
      <c r="N12" s="104" t="str">
        <f>IF(AND(Loonkostenforfait="Ja",OverigeKostenForfait="Ja"),0,IF(OverigeKostenForfait="Ja",SUM('per partner - per kostensoort'!C12:G12)*40%,""))</f>
        <v/>
      </c>
      <c r="O12" s="12" t="str">
        <f t="shared" si="0"/>
        <v/>
      </c>
    </row>
    <row r="13" spans="1:15">
      <c r="A13" s="95">
        <v>10</v>
      </c>
      <c r="B13" s="108" t="str">
        <f>IF(AND('PP10'!C5="",'PP10'!G56&lt;&gt;0),IF('PP10'!C5="","Partner 10",'PP10'!C5),IF('PP10'!C5="","",'PP10'!C5))</f>
        <v/>
      </c>
      <c r="C13" s="104" t="str">
        <f>IF($B13&lt;&gt;"",IF(Loonkostenforfait="Nee",SUMIF('PP10'!$E:$E,$C$2,'PP10'!$G:$G),0),"")</f>
        <v/>
      </c>
      <c r="D13" s="104" t="str">
        <f>IF($B13&lt;&gt;"",IF(Loonkostenforfait="Nee",SUMIF('PP10'!$E:$E,$D$2,'PP10'!$G:$G),0),"")</f>
        <v/>
      </c>
      <c r="E13" s="104" t="str">
        <f>IF($B13&lt;&gt;"",IF(Loonkostenforfait="Nee",SUMIF('PP10'!$E:$E,$E$2,'PP10'!$G:$G),0),"")</f>
        <v/>
      </c>
      <c r="F13" s="104" t="str">
        <f>IF($B13&lt;&gt;"",IF(Loonkostenforfait="Nee",SUMIF('PP10'!$E:$E,$F$2,'PP10'!$G:$G),0),"")</f>
        <v/>
      </c>
      <c r="G13" s="104" t="str">
        <f>IF($B13&lt;&gt;"",IF(Loonkostenforfait="Nee",SUMIF('PP10'!$E:$E,$G$2,'PP10'!$G:$G),0),"")</f>
        <v/>
      </c>
      <c r="H13" s="104" t="str">
        <f>IF($B13&lt;&gt;"",IF(OverigeKostenForfait="Nee",SUMIF('PP10'!$E:$E,$H$2,'PP10'!$G:$G),0),"")</f>
        <v/>
      </c>
      <c r="I13" s="104" t="str">
        <f>IF($B13&lt;&gt;"",IF(OverigeKostenForfait="Nee",SUMIF('PP10'!$E:$E,$I$2,'PP10'!$G:$G),0),"")</f>
        <v/>
      </c>
      <c r="J13" s="104" t="str">
        <f>IF($B13&lt;&gt;"",IF(OverigeKostenForfait="Nee",SUMIF('PP10'!$E:$E,$J$2,'PP10'!$G:$G),0),"")</f>
        <v/>
      </c>
      <c r="K13" s="104" t="str">
        <f>IF($B13&lt;&gt;"",IF(OverigeKostenForfait="Nee",SUMIF('PP10'!$E:$E,$K$2,'PP10'!$G:$G),0),"")</f>
        <v/>
      </c>
      <c r="L13" s="104"/>
      <c r="M13" s="104" t="str">
        <f>IF(AND(Loonkostenforfait="Ja",OverigeKostenForfait="Ja"),0,IF(Loonkostenforfait="Ja",SUM('per partner - per kostensoort'!H13:K13)*20%,""))</f>
        <v/>
      </c>
      <c r="N13" s="104" t="str">
        <f>IF(AND(Loonkostenforfait="Ja",OverigeKostenForfait="Ja"),0,IF(OverigeKostenForfait="Ja",SUM('per partner - per kostensoort'!C13:G13)*40%,""))</f>
        <v/>
      </c>
      <c r="O13" s="12" t="str">
        <f t="shared" si="0"/>
        <v/>
      </c>
    </row>
    <row r="14" spans="1:15">
      <c r="A14" s="95">
        <v>11</v>
      </c>
      <c r="B14" s="108" t="str">
        <f>IF(AND('PP11'!C5="",'PP11'!G56&lt;&gt;0),IF('PP11'!C5="","Partner 11",'PP11'!C5),IF('PP11'!C5="","",'PP11'!C5))</f>
        <v/>
      </c>
      <c r="C14" s="104" t="str">
        <f>IF($B14&lt;&gt;"",IF(Loonkostenforfait="Nee",SUMIF('PP11'!$E:$E,$C$2,'PP11'!$G:$G),0),"")</f>
        <v/>
      </c>
      <c r="D14" s="104" t="str">
        <f>IF($B14&lt;&gt;"",IF(Loonkostenforfait="Nee",SUMIF('PP11'!$E:$E,$D$2,'PP11'!$G:$G),0),"")</f>
        <v/>
      </c>
      <c r="E14" s="104" t="str">
        <f>IF($B14&lt;&gt;"",IF(Loonkostenforfait="Nee",SUMIF('PP11'!$E:$E,$E$2,'PP11'!$G:$G),0),"")</f>
        <v/>
      </c>
      <c r="F14" s="104" t="str">
        <f>IF($B14&lt;&gt;"",IF(Loonkostenforfait="Nee",SUMIF('PP11'!$E:$E,$F$2,'PP11'!$G:$G),0),"")</f>
        <v/>
      </c>
      <c r="G14" s="104" t="str">
        <f>IF($B14&lt;&gt;"",IF(Loonkostenforfait="Nee",SUMIF('PP11'!$E:$E,$G$2,'PP11'!$G:$G),0),"")</f>
        <v/>
      </c>
      <c r="H14" s="104" t="str">
        <f>IF($B14&lt;&gt;"",IF(OverigeKostenForfait="Nee",SUMIF('PP11'!$E:$E,$H$2,'PP11'!$G:$G),0),"")</f>
        <v/>
      </c>
      <c r="I14" s="104" t="str">
        <f>IF($B14&lt;&gt;"",IF(OverigeKostenForfait="Nee",SUMIF('PP11'!$E:$E,$I$2,'PP11'!$G:$G),0),"")</f>
        <v/>
      </c>
      <c r="J14" s="104" t="str">
        <f>IF($B14&lt;&gt;"",IF(OverigeKostenForfait="Nee",SUMIF('PP11'!$E:$E,$J$2,'PP11'!$G:$G),0),"")</f>
        <v/>
      </c>
      <c r="K14" s="104" t="str">
        <f>IF($B14&lt;&gt;"",IF(OverigeKostenForfait="Nee",SUMIF('PP11'!$E:$E,$K$2,'PP11'!$G:$G),0),"")</f>
        <v/>
      </c>
      <c r="L14" s="104"/>
      <c r="M14" s="104" t="str">
        <f>IF(AND(Loonkostenforfait="Ja",OverigeKostenForfait="Ja"),0,IF(Loonkostenforfait="Ja",SUM('per partner - per kostensoort'!H14:K14)*20%,""))</f>
        <v/>
      </c>
      <c r="N14" s="104" t="str">
        <f>IF(AND(Loonkostenforfait="Ja",OverigeKostenForfait="Ja"),0,IF(OverigeKostenForfait="Ja",SUM('per partner - per kostensoort'!C14:G14)*40%,""))</f>
        <v/>
      </c>
      <c r="O14" s="12" t="str">
        <f t="shared" si="0"/>
        <v/>
      </c>
    </row>
    <row r="15" spans="1:15">
      <c r="A15" s="95">
        <v>12</v>
      </c>
      <c r="B15" s="108" t="str">
        <f>IF(AND('PP12'!C5="",'PP12'!G56&lt;&gt;0),IF('PP12'!C5="","Partner 12",'PP12'!C5),IF('PP12'!C5="","",'PP12'!C5))</f>
        <v/>
      </c>
      <c r="C15" s="104" t="str">
        <f>IF($B15&lt;&gt;"",IF(Loonkostenforfait="Nee",SUMIF('PP12'!$E:$E,$C$2,'PP12'!$G:$G),0),"")</f>
        <v/>
      </c>
      <c r="D15" s="104" t="str">
        <f>IF($B15&lt;&gt;"",IF(Loonkostenforfait="Nee",SUMIF('PP12'!$E:$E,$D$2,'PP12'!$G:$G),0),"")</f>
        <v/>
      </c>
      <c r="E15" s="104" t="str">
        <f>IF($B15&lt;&gt;"",IF(Loonkostenforfait="Nee",SUMIF('PP12'!$E:$E,$E$2,'PP12'!$G:$G),0),"")</f>
        <v/>
      </c>
      <c r="F15" s="104" t="str">
        <f>IF($B15&lt;&gt;"",IF(Loonkostenforfait="Nee",SUMIF('PP12'!$E:$E,$F$2,'PP12'!$G:$G),0),"")</f>
        <v/>
      </c>
      <c r="G15" s="104" t="str">
        <f>IF($B15&lt;&gt;"",IF(Loonkostenforfait="Nee",SUMIF('PP12'!$E:$E,$G$2,'PP12'!$G:$G),0),"")</f>
        <v/>
      </c>
      <c r="H15" s="104" t="str">
        <f>IF($B15&lt;&gt;"",IF(OverigeKostenForfait="Nee",SUMIF('PP12'!$E:$E,$H$2,'PP12'!$G:$G),0),"")</f>
        <v/>
      </c>
      <c r="I15" s="104" t="str">
        <f>IF($B15&lt;&gt;"",IF(OverigeKostenForfait="Nee",SUMIF('PP12'!$E:$E,$I$2,'PP12'!$G:$G),0),"")</f>
        <v/>
      </c>
      <c r="J15" s="104" t="str">
        <f>IF($B15&lt;&gt;"",IF(OverigeKostenForfait="Nee",SUMIF('PP12'!$E:$E,$J$2,'PP12'!$G:$G),0),"")</f>
        <v/>
      </c>
      <c r="K15" s="104" t="str">
        <f>IF($B15&lt;&gt;"",IF(OverigeKostenForfait="Nee",SUMIF('PP12'!$E:$E,$K$2,'PP12'!$G:$G),0),"")</f>
        <v/>
      </c>
      <c r="L15" s="104"/>
      <c r="M15" s="104" t="str">
        <f>IF(AND(Loonkostenforfait="Ja",OverigeKostenForfait="Ja"),0,IF(Loonkostenforfait="Ja",SUM('per partner - per kostensoort'!H15:K15)*20%,""))</f>
        <v/>
      </c>
      <c r="N15" s="104" t="str">
        <f>IF(AND(Loonkostenforfait="Ja",OverigeKostenForfait="Ja"),0,IF(OverigeKostenForfait="Ja",SUM('per partner - per kostensoort'!C15:G15)*40%,""))</f>
        <v/>
      </c>
      <c r="O15" s="12" t="str">
        <f t="shared" si="0"/>
        <v/>
      </c>
    </row>
    <row r="16" spans="1:15">
      <c r="A16" s="95">
        <v>13</v>
      </c>
      <c r="B16" s="108" t="str">
        <f>IF(AND('PP13'!C5="",'PP13'!G56&lt;&gt;0),IF('PP13'!C5="","Partner 13",'PP13'!C5),IF('PP13'!C5="","",'PP13'!C5))</f>
        <v/>
      </c>
      <c r="C16" s="104" t="str">
        <f>IF($B16&lt;&gt;"",IF(Loonkostenforfait="Nee",SUMIF('PP13'!$E:$E,$C$2,'PP13'!$G:$G),0),"")</f>
        <v/>
      </c>
      <c r="D16" s="104" t="str">
        <f>IF($B16&lt;&gt;"",IF(Loonkostenforfait="Nee",SUMIF('PP13'!$E:$E,$D$2,'PP13'!$G:$G),0),"")</f>
        <v/>
      </c>
      <c r="E16" s="104" t="str">
        <f>IF($B16&lt;&gt;"",IF(Loonkostenforfait="Nee",SUMIF('PP13'!$E:$E,$E$2,'PP13'!$G:$G),0),"")</f>
        <v/>
      </c>
      <c r="F16" s="104" t="str">
        <f>IF($B16&lt;&gt;"",IF(Loonkostenforfait="Nee",SUMIF('PP13'!$E:$E,$F$2,'PP13'!$G:$G),0),"")</f>
        <v/>
      </c>
      <c r="G16" s="104" t="str">
        <f>IF($B16&lt;&gt;"",IF(Loonkostenforfait="Nee",SUMIF('PP13'!$E:$E,$G$2,'PP13'!$G:$G),0),"")</f>
        <v/>
      </c>
      <c r="H16" s="104" t="str">
        <f>IF($B16&lt;&gt;"",IF(OverigeKostenForfait="Nee",SUMIF('PP13'!$E:$E,$H$2,'PP13'!$G:$G),0),"")</f>
        <v/>
      </c>
      <c r="I16" s="104" t="str">
        <f>IF($B16&lt;&gt;"",IF(OverigeKostenForfait="Nee",SUMIF('PP13'!$E:$E,$I$2,'PP13'!$G:$G),0),"")</f>
        <v/>
      </c>
      <c r="J16" s="104" t="str">
        <f>IF($B16&lt;&gt;"",IF(OverigeKostenForfait="Nee",SUMIF('PP13'!$E:$E,$J$2,'PP13'!$G:$G),0),"")</f>
        <v/>
      </c>
      <c r="K16" s="104" t="str">
        <f>IF($B16&lt;&gt;"",IF(OverigeKostenForfait="Nee",SUMIF('PP13'!$E:$E,$K$2,'PP13'!$G:$G),0),"")</f>
        <v/>
      </c>
      <c r="L16" s="104"/>
      <c r="M16" s="104" t="str">
        <f>IF(AND(Loonkostenforfait="Ja",OverigeKostenForfait="Ja"),0,IF(Loonkostenforfait="Ja",SUM('per partner - per kostensoort'!H16:K16)*20%,""))</f>
        <v/>
      </c>
      <c r="N16" s="104" t="str">
        <f>IF(AND(Loonkostenforfait="Ja",OverigeKostenForfait="Ja"),0,IF(OverigeKostenForfait="Ja",SUM('per partner - per kostensoort'!C16:G16)*40%,""))</f>
        <v/>
      </c>
      <c r="O16" s="12" t="str">
        <f t="shared" si="0"/>
        <v/>
      </c>
    </row>
    <row r="17" spans="1:17">
      <c r="A17" s="95">
        <v>14</v>
      </c>
      <c r="B17" s="108" t="str">
        <f>IF(AND('PP14'!C5="",'PP14'!G56&lt;&gt;0),IF('PP14'!C5="","Partner 14",'PP14'!C5),IF('PP14'!C5="","",'PP14'!C5))</f>
        <v/>
      </c>
      <c r="C17" s="104" t="str">
        <f>IF($B17&lt;&gt;"",IF(Loonkostenforfait="Nee",SUMIF('PP14'!$E:$E,$C$2,'PP14'!$G:$G),0),"")</f>
        <v/>
      </c>
      <c r="D17" s="104" t="str">
        <f>IF($B17&lt;&gt;"",IF(Loonkostenforfait="Nee",SUMIF('PP14'!$E:$E,$D$2,'PP14'!$G:$G),0),"")</f>
        <v/>
      </c>
      <c r="E17" s="104" t="str">
        <f>IF($B17&lt;&gt;"",IF(Loonkostenforfait="Nee",SUMIF('PP14'!$E:$E,$E$2,'PP14'!$G:$G),0),"")</f>
        <v/>
      </c>
      <c r="F17" s="104" t="str">
        <f>IF($B17&lt;&gt;"",IF(Loonkostenforfait="Nee",SUMIF('PP14'!$E:$E,$F$2,'PP14'!$G:$G),0),"")</f>
        <v/>
      </c>
      <c r="G17" s="104" t="str">
        <f>IF($B17&lt;&gt;"",IF(Loonkostenforfait="Nee",SUMIF('PP14'!$E:$E,$G$2,'PP14'!$G:$G),0),"")</f>
        <v/>
      </c>
      <c r="H17" s="104" t="str">
        <f>IF($B17&lt;&gt;"",IF(OverigeKostenForfait="Nee",SUMIF('PP14'!$E:$E,$H$2,'PP14'!$G:$G),0),"")</f>
        <v/>
      </c>
      <c r="I17" s="104" t="str">
        <f>IF($B17&lt;&gt;"",IF(OverigeKostenForfait="Nee",SUMIF('PP14'!$E:$E,$I$2,'PP14'!$G:$G),0),"")</f>
        <v/>
      </c>
      <c r="J17" s="104" t="str">
        <f>IF($B17&lt;&gt;"",IF(OverigeKostenForfait="Nee",SUMIF('PP14'!$E:$E,$J$2,'PP14'!$G:$G),0),"")</f>
        <v/>
      </c>
      <c r="K17" s="104" t="str">
        <f>IF($B17&lt;&gt;"",IF(OverigeKostenForfait="Nee",SUMIF('PP14'!$E:$E,$K$2,'PP14'!$G:$G),0),"")</f>
        <v/>
      </c>
      <c r="L17" s="104"/>
      <c r="M17" s="104" t="str">
        <f>IF(AND(Loonkostenforfait="Ja",OverigeKostenForfait="Ja"),0,IF(Loonkostenforfait="Ja",SUM('per partner - per kostensoort'!H17:K17)*20%,""))</f>
        <v/>
      </c>
      <c r="N17" s="104" t="str">
        <f>IF(AND(Loonkostenforfait="Ja",OverigeKostenForfait="Ja"),0,IF(OverigeKostenForfait="Ja",SUM('per partner - per kostensoort'!C17:G17)*40%,""))</f>
        <v/>
      </c>
      <c r="O17" s="12" t="str">
        <f t="shared" si="0"/>
        <v/>
      </c>
    </row>
    <row r="18" spans="1:17" ht="12" thickBot="1">
      <c r="A18" s="95">
        <v>15</v>
      </c>
      <c r="B18" s="108" t="str">
        <f>IF(AND('PP15'!C5="",'PP15'!G56&lt;&gt;0),IF('PP15'!C5="","Partner 15",'PP15'!C5),IF('PP15'!C5="","",'PP15'!C5))</f>
        <v/>
      </c>
      <c r="C18" s="104" t="str">
        <f>IF($B18&lt;&gt;"",IF(Loonkostenforfait="Nee",SUMIF('PP15'!$E:$E,$C$2,'PP15'!$G:$G),0),"")</f>
        <v/>
      </c>
      <c r="D18" s="104" t="str">
        <f>IF($B18&lt;&gt;"",IF(Loonkostenforfait="Nee",SUMIF('PP15'!$E:$E,$D$2,'PP15'!$G:$G),0),"")</f>
        <v/>
      </c>
      <c r="E18" s="104" t="str">
        <f>IF($B18&lt;&gt;"",IF(Loonkostenforfait="Nee",SUMIF('PP15'!$E:$E,$E$2,'PP15'!$G:$G),0),"")</f>
        <v/>
      </c>
      <c r="F18" s="104" t="str">
        <f>IF($B18&lt;&gt;"",IF(Loonkostenforfait="Nee",SUMIF('PP15'!$E:$E,$F$2,'PP15'!$G:$G),0),"")</f>
        <v/>
      </c>
      <c r="G18" s="104" t="str">
        <f>IF($B18&lt;&gt;"",IF(Loonkostenforfait="Nee",SUMIF('PP15'!$E:$E,$G$2,'PP15'!$G:$G),0),"")</f>
        <v/>
      </c>
      <c r="H18" s="104" t="str">
        <f>IF($B18&lt;&gt;"",IF(OverigeKostenForfait="Nee",SUMIF('PP15'!$E:$E,$H$2,'PP15'!$G:$G),0),"")</f>
        <v/>
      </c>
      <c r="I18" s="104" t="str">
        <f>IF($B18&lt;&gt;"",IF(OverigeKostenForfait="Nee",SUMIF('PP15'!$E:$E,$I$2,'PP15'!$G:$G),0),"")</f>
        <v/>
      </c>
      <c r="J18" s="104" t="str">
        <f>IF($B18&lt;&gt;"",IF(OverigeKostenForfait="Nee",SUMIF('PP15'!$E:$E,$J$2,'PP15'!$G:$G),0),"")</f>
        <v/>
      </c>
      <c r="K18" s="104" t="str">
        <f>IF($B18&lt;&gt;"",IF(OverigeKostenForfait="Nee",SUMIF('PP15'!$E:$E,$K$2,'PP15'!$G:$G),0),"")</f>
        <v/>
      </c>
      <c r="L18" s="104"/>
      <c r="M18" s="104" t="str">
        <f>IF(AND(Loonkostenforfait="Ja",OverigeKostenForfait="Ja"),0,IF(Loonkostenforfait="Ja",SUM('per partner - per kostensoort'!H18:K18)*20%,""))</f>
        <v/>
      </c>
      <c r="N18" s="104" t="str">
        <f>IF(AND(Loonkostenforfait="Ja",OverigeKostenForfait="Ja"),0,IF(OverigeKostenForfait="Ja",SUM('per partner - per kostensoort'!C18:G18)*40%,""))</f>
        <v/>
      </c>
      <c r="O18" s="12" t="str">
        <f t="shared" si="0"/>
        <v/>
      </c>
    </row>
    <row r="19" spans="1:17" ht="12" thickBot="1">
      <c r="A19" s="8"/>
      <c r="B19" s="7" t="s">
        <v>2</v>
      </c>
      <c r="C19" s="13">
        <f t="shared" ref="C19:L19" si="1">SUM(C4:C18)</f>
        <v>0</v>
      </c>
      <c r="D19" s="13">
        <f t="shared" si="1"/>
        <v>0</v>
      </c>
      <c r="E19" s="13">
        <f t="shared" si="1"/>
        <v>0</v>
      </c>
      <c r="F19" s="13">
        <f t="shared" si="1"/>
        <v>0</v>
      </c>
      <c r="G19" s="13">
        <f t="shared" si="1"/>
        <v>0</v>
      </c>
      <c r="H19" s="13">
        <f t="shared" si="1"/>
        <v>0</v>
      </c>
      <c r="I19" s="13">
        <f t="shared" si="1"/>
        <v>0</v>
      </c>
      <c r="J19" s="13">
        <f t="shared" si="1"/>
        <v>0</v>
      </c>
      <c r="K19" s="13">
        <f t="shared" si="1"/>
        <v>0</v>
      </c>
      <c r="L19" s="13">
        <f t="shared" si="1"/>
        <v>0</v>
      </c>
      <c r="M19" s="13">
        <f>SUM(M4:M18)</f>
        <v>0</v>
      </c>
      <c r="N19" s="13">
        <f>SUM(N4:N18)</f>
        <v>0</v>
      </c>
      <c r="O19" s="13">
        <f>SUM(O4:O18)</f>
        <v>0</v>
      </c>
    </row>
    <row r="21" spans="1:17" ht="12" thickBot="1"/>
    <row r="22" spans="1:17">
      <c r="N22" s="119" t="s">
        <v>99</v>
      </c>
      <c r="O22" s="120"/>
    </row>
    <row r="23" spans="1:17">
      <c r="N23" s="121">
        <v>2020</v>
      </c>
      <c r="O23" s="122">
        <f>+Penvoerder!D67+'PP2'!D65+'PP3'!D65+'PP4'!D65+'PP5'!D65+'PP6'!D65+'PP7'!D65+'PP8'!D65+'PP9'!D65+'PP10'!D65+'PP11'!D65+'PP12'!D65+'PP13'!D65+'PP14'!D65+'PP15'!D65</f>
        <v>0</v>
      </c>
    </row>
    <row r="24" spans="1:17">
      <c r="N24" s="121">
        <v>2021</v>
      </c>
      <c r="O24" s="122">
        <f>+Penvoerder!E67+'PP2'!E65+'PP3'!E65+'PP4'!E65+'PP5'!E65+'PP6'!E65+'PP7'!E65+'PP8'!E65+'PP9'!E65+'PP10'!E65+'PP11'!E65+'PP12'!E65+'PP13'!E65+'PP14'!E65+'PP15'!E65</f>
        <v>0</v>
      </c>
    </row>
    <row r="25" spans="1:17">
      <c r="N25" s="121">
        <v>2022</v>
      </c>
      <c r="O25" s="122">
        <f>+Penvoerder!F67+'PP2'!F65+'PP3'!F65+'PP4'!F65+'PP5'!F65+'PP6'!F65+'PP7'!F65+'PP8'!F65+'PP9'!F65+'PP10'!F65+'PP11'!F65+'PP12'!F65+'PP13'!F65+'PP14'!F65+'PP15'!F65</f>
        <v>0</v>
      </c>
    </row>
    <row r="26" spans="1:17" ht="15.75" thickBot="1">
      <c r="B26" s="14"/>
      <c r="N26" s="123">
        <v>2023</v>
      </c>
      <c r="O26" s="124">
        <f>+Penvoerder!G67+'PP2'!G65+'PP3'!G65+'PP4'!G65+'PP5'!G65+'PP6'!G65+'PP7'!G65+'PP8'!G65+'PP9'!G65+'PP10'!G65+'PP11'!G65+'PP12'!G65+'PP13'!G65+'PP14'!G65+'PP15'!G65</f>
        <v>0</v>
      </c>
      <c r="Q26" s="10" t="s">
        <v>38</v>
      </c>
    </row>
    <row r="27" spans="1:17" ht="15">
      <c r="B27" s="14"/>
    </row>
    <row r="28" spans="1:17" ht="15">
      <c r="B28" s="14"/>
    </row>
    <row r="29" spans="1:17" ht="15">
      <c r="B29" s="14"/>
    </row>
    <row r="30" spans="1:17" ht="15">
      <c r="B30" s="14"/>
    </row>
    <row r="31" spans="1:17" ht="15">
      <c r="B31" s="14"/>
    </row>
    <row r="32" spans="1:17" ht="15">
      <c r="B32" s="14"/>
    </row>
    <row r="33" spans="2:2" ht="15">
      <c r="B33" s="14"/>
    </row>
    <row r="34" spans="2:2" ht="15">
      <c r="B34" s="14"/>
    </row>
    <row r="35" spans="2:2" ht="15">
      <c r="B35" s="14"/>
    </row>
    <row r="36" spans="2:2" ht="15">
      <c r="B36" s="14"/>
    </row>
  </sheetData>
  <sheetProtection sheet="1" objects="1" scenarios="1"/>
  <phoneticPr fontId="1" type="noConversion"/>
  <pageMargins left="0.75" right="0.75" top="1" bottom="1" header="0.5" footer="0.5"/>
  <pageSetup paperSize="9" scale="4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B1:G22"/>
  <sheetViews>
    <sheetView workbookViewId="0">
      <selection activeCell="B12" sqref="B12"/>
    </sheetView>
  </sheetViews>
  <sheetFormatPr defaultColWidth="9.140625" defaultRowHeight="12.75"/>
  <cols>
    <col min="1" max="1" width="2" style="102" customWidth="1"/>
    <col min="2" max="2" width="21.7109375" style="102" customWidth="1"/>
    <col min="3" max="3" width="51.42578125" style="102" customWidth="1"/>
    <col min="4" max="4" width="25.7109375" style="102" customWidth="1"/>
    <col min="5" max="6" width="9.140625" style="102"/>
    <col min="7" max="7" width="16.7109375" style="102" customWidth="1"/>
    <col min="8" max="8" width="12.85546875" style="102" bestFit="1" customWidth="1"/>
    <col min="9" max="9" width="10.7109375" style="102" bestFit="1" customWidth="1"/>
    <col min="10" max="10" width="23.85546875" style="102" bestFit="1" customWidth="1"/>
    <col min="11" max="16384" width="9.140625" style="102"/>
  </cols>
  <sheetData>
    <row r="1" spans="2:7">
      <c r="B1" s="111"/>
      <c r="C1" s="111"/>
      <c r="D1" s="111"/>
    </row>
    <row r="2" spans="2:7">
      <c r="B2" s="111"/>
      <c r="C2" s="111"/>
      <c r="D2" s="111"/>
    </row>
    <row r="3" spans="2:7">
      <c r="B3" s="111"/>
      <c r="C3" s="111"/>
      <c r="D3" s="111"/>
    </row>
    <row r="4" spans="2:7">
      <c r="B4" s="111"/>
      <c r="C4" s="111"/>
      <c r="D4" s="111"/>
    </row>
    <row r="5" spans="2:7">
      <c r="B5" s="111"/>
      <c r="C5" s="111"/>
      <c r="D5" s="111"/>
    </row>
    <row r="6" spans="2:7">
      <c r="B6" s="111"/>
      <c r="C6" s="111"/>
      <c r="D6" s="111"/>
    </row>
    <row r="7" spans="2:7">
      <c r="B7" s="111"/>
      <c r="C7" s="111"/>
      <c r="D7" s="111"/>
    </row>
    <row r="8" spans="2:7">
      <c r="B8" s="111"/>
      <c r="C8" s="111"/>
      <c r="D8" s="111"/>
    </row>
    <row r="9" spans="2:7">
      <c r="B9" s="111"/>
      <c r="C9" s="111"/>
      <c r="D9" s="111"/>
    </row>
    <row r="10" spans="2:7">
      <c r="B10" s="111"/>
      <c r="C10" s="111"/>
      <c r="D10" s="111"/>
    </row>
    <row r="11" spans="2:7">
      <c r="B11" s="112" t="s">
        <v>22</v>
      </c>
      <c r="C11" s="112" t="s">
        <v>23</v>
      </c>
      <c r="D11" s="112" t="s">
        <v>52</v>
      </c>
    </row>
    <row r="12" spans="2:7">
      <c r="B12" s="59" t="s">
        <v>53</v>
      </c>
      <c r="C12" s="128" t="s">
        <v>116</v>
      </c>
      <c r="D12" s="56" t="s">
        <v>121</v>
      </c>
      <c r="G12" s="127" t="str">
        <f>IF(C12&lt;&gt;"",CONCATENATE(B12," - ",C12),"")</f>
        <v>1.1 - Voorbeeld 1</v>
      </c>
    </row>
    <row r="13" spans="2:7">
      <c r="B13" s="59" t="s">
        <v>54</v>
      </c>
      <c r="C13" s="59" t="s">
        <v>117</v>
      </c>
      <c r="D13" s="56" t="s">
        <v>122</v>
      </c>
      <c r="G13" s="127" t="str">
        <f t="shared" ref="G13:G21" si="0">IF(C13&lt;&gt;"",CONCATENATE(B13," - ",C13),"")</f>
        <v>1.2 - Voorbeeld 2</v>
      </c>
    </row>
    <row r="14" spans="2:7">
      <c r="B14" s="59" t="s">
        <v>55</v>
      </c>
      <c r="C14" s="59" t="s">
        <v>118</v>
      </c>
      <c r="D14" s="56" t="s">
        <v>122</v>
      </c>
      <c r="G14" s="127" t="str">
        <f t="shared" si="0"/>
        <v>2.1 - Voorbeeld 3</v>
      </c>
    </row>
    <row r="15" spans="2:7">
      <c r="B15" s="59" t="s">
        <v>56</v>
      </c>
      <c r="C15" s="59" t="s">
        <v>119</v>
      </c>
      <c r="D15" s="56" t="s">
        <v>123</v>
      </c>
      <c r="G15" s="127" t="str">
        <f t="shared" si="0"/>
        <v>2.2 - Voorbeeld 4</v>
      </c>
    </row>
    <row r="16" spans="2:7">
      <c r="B16" s="59" t="s">
        <v>57</v>
      </c>
      <c r="C16" s="129" t="s">
        <v>120</v>
      </c>
      <c r="D16" s="56" t="s">
        <v>124</v>
      </c>
      <c r="G16" s="127" t="str">
        <f t="shared" si="0"/>
        <v>3.1 - Voorbeeld 5</v>
      </c>
    </row>
    <row r="17" spans="2:7">
      <c r="B17" s="59" t="s">
        <v>130</v>
      </c>
      <c r="C17" s="129" t="s">
        <v>131</v>
      </c>
      <c r="D17" s="56" t="s">
        <v>132</v>
      </c>
      <c r="G17" s="127" t="str">
        <f t="shared" si="0"/>
        <v>4.1 - Voorbeeld 6</v>
      </c>
    </row>
    <row r="18" spans="2:7">
      <c r="B18" s="57"/>
      <c r="C18" s="58"/>
      <c r="D18" s="56"/>
      <c r="G18" s="127" t="str">
        <f t="shared" si="0"/>
        <v/>
      </c>
    </row>
    <row r="19" spans="2:7">
      <c r="B19" s="57"/>
      <c r="C19" s="58"/>
      <c r="D19" s="56"/>
      <c r="G19" s="127" t="str">
        <f t="shared" si="0"/>
        <v/>
      </c>
    </row>
    <row r="20" spans="2:7">
      <c r="B20" s="57"/>
      <c r="C20" s="58"/>
      <c r="D20" s="56"/>
      <c r="G20" s="127" t="str">
        <f t="shared" si="0"/>
        <v/>
      </c>
    </row>
    <row r="21" spans="2:7">
      <c r="B21" s="57"/>
      <c r="C21" s="58"/>
      <c r="D21" s="56"/>
      <c r="G21" s="127" t="str">
        <f t="shared" si="0"/>
        <v/>
      </c>
    </row>
    <row r="22" spans="2:7">
      <c r="G22" s="127"/>
    </row>
  </sheetData>
  <sheetProtection sheet="1" objects="1" scenarios="1" insertRows="0"/>
  <phoneticPr fontId="8" type="noConversion"/>
  <dataValidations count="1">
    <dataValidation type="list" allowBlank="1" showInputMessage="1" showErrorMessage="1" sqref="D12:D21" xr:uid="{00000000-0002-0000-0100-000000000000}">
      <formula1>"Fundamenteel onderzoek, Industrieel onderzoek, Expirimentele ontwikkeling, Haalbaarheidsstudie, Overig"</formula1>
    </dataValidation>
  </dataValidations>
  <pageMargins left="0.7" right="0.7" top="0.75" bottom="0.75" header="0.3" footer="0.3"/>
  <pageSetup paperSize="9" orientation="portrait"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0">
    <tabColor rgb="FF002060"/>
  </sheetPr>
  <dimension ref="A1:Q16"/>
  <sheetViews>
    <sheetView workbookViewId="0">
      <selection activeCell="B2" sqref="B2"/>
    </sheetView>
  </sheetViews>
  <sheetFormatPr defaultColWidth="9.140625" defaultRowHeight="12.75"/>
  <cols>
    <col min="1" max="1" width="32" style="102" customWidth="1"/>
    <col min="2" max="4" width="12.28515625" style="102" customWidth="1"/>
    <col min="5" max="5" width="13.28515625" style="102" customWidth="1"/>
    <col min="6" max="16" width="12.28515625" style="102" customWidth="1"/>
    <col min="17" max="17" width="16.42578125" style="102" customWidth="1"/>
    <col min="18" max="16384" width="9.140625" style="102"/>
  </cols>
  <sheetData>
    <row r="1" spans="1:17" ht="38.25" customHeight="1" thickBot="1">
      <c r="A1" s="43" t="s">
        <v>23</v>
      </c>
      <c r="B1" s="140" t="str">
        <f>IF(AND(Penvoerder!C5="",Penvoerder!G58&lt;&gt;0),IF(Penvoerder!C5="","Penvoerder",Penvoerder!C5),IF(Penvoerder!C5="","Penvoerder",Penvoerder!C5))</f>
        <v>Penvoerder</v>
      </c>
      <c r="C1" s="11" t="str">
        <f>IF(AND('PP2'!C5="",'PP2'!G56&lt;&gt;0),IF('PP2'!C5="","Partner 2",'PP2'!C5),IF('PP2'!C5="","",'PP2'!C5))</f>
        <v/>
      </c>
      <c r="D1" s="11" t="str">
        <f>IF(AND('PP3'!C5="",'PP3'!G56&lt;&gt;0),IF('PP3'!C5="","Partner 3",'PP3'!C5),IF('PP3'!C5="","",'PP3'!C5))</f>
        <v/>
      </c>
      <c r="E1" s="11" t="str">
        <f>IF(AND('PP4'!C5="",'PP4'!G56&lt;&gt;0),IF('PP4'!C5="","Partner 4",'PP4'!C5),IF('PP4'!C5="","",'PP4'!C5))</f>
        <v/>
      </c>
      <c r="F1" s="11" t="str">
        <f>IF(AND('PP5'!C5="",'PP5'!G56&lt;&gt;0),IF('PP5'!C5="","Partner 5",'PP5'!C5),IF('PP5'!C5="","",'PP5'!C5))</f>
        <v/>
      </c>
      <c r="G1" s="11" t="str">
        <f>IF(AND('PP6'!C5="",'PP6'!G56&lt;&gt;0),IF('PP6'!C5="","Partner 6",'PP6'!C5),IF('PP6'!C5="","",'PP6'!C5))</f>
        <v/>
      </c>
      <c r="H1" s="11" t="str">
        <f>IF(AND('PP7'!C5="",'PP7'!G56&lt;&gt;0),IF('PP7'!C5="","Partner 7",'PP7'!C5),IF('PP7'!C5="","",'PP7'!C5))</f>
        <v/>
      </c>
      <c r="I1" s="11" t="str">
        <f>IF(AND('PP8'!C5="",'PP8'!G56&lt;&gt;0),IF('PP8'!C5="","Partner 8",'PP8'!C5),IF('PP8'!C5="","",'PP8'!C5))</f>
        <v/>
      </c>
      <c r="J1" s="11" t="str">
        <f>IF(AND('PP9'!C5="",'PP9'!G56&lt;&gt;0),IF('PP9'!C5="","Partner 9",'PP9'!C5),IF('PP9'!C5="","",'PP9'!C5))</f>
        <v/>
      </c>
      <c r="K1" s="11" t="str">
        <f>IF(AND('PP10'!C5="",'PP10'!G56&lt;&gt;0),IF('PP10'!C5="","Partner 10",'PP10'!C5),IF('PP10'!C5="","",'PP10'!C5))</f>
        <v/>
      </c>
      <c r="L1" s="11" t="str">
        <f>IF(AND('PP11'!C5="",'PP11'!G56&lt;&gt;0),IF('PP11'!C5="","Partner 11",'PP11'!C5),IF('PP11'!C5="","",'PP11'!C5))</f>
        <v/>
      </c>
      <c r="M1" s="11" t="str">
        <f>IF(AND('PP12'!C5="",'PP12'!G56&lt;&gt;0),IF('PP12'!C5="","Partner 12",'PP12'!C5),IF('PP12'!C5="","",'PP12'!C5))</f>
        <v/>
      </c>
      <c r="N1" s="11" t="str">
        <f>IF(AND('PP13'!C5="",'PP13'!G56&lt;&gt;0),IF('PP13'!C5="","Partner 13",'PP13'!C5),IF('PP13'!C5="","",'PP13'!C5))</f>
        <v/>
      </c>
      <c r="O1" s="11" t="str">
        <f>IF(AND('PP14'!C5="",'PP14'!G56&lt;&gt;0),IF('PP14'!C5="","Partner 14",'PP14'!C5),IF('PP14'!C5="","",'PP14'!C5))</f>
        <v/>
      </c>
      <c r="P1" s="11" t="str">
        <f>IF(AND('PP15'!C5="",'PP15'!G56&lt;&gt;0),IF('PP15'!C5="","Partner 15",'PP15'!C5),IF('PP15'!C5="","",'PP15'!C5))</f>
        <v/>
      </c>
      <c r="Q1" s="11" t="s">
        <v>4</v>
      </c>
    </row>
    <row r="2" spans="1:17">
      <c r="A2" s="103" t="str">
        <f>Projectinformatie!G12</f>
        <v>1.1 - Voorbeeld 1</v>
      </c>
      <c r="B2" s="104">
        <f>IF(A2&lt;&gt;"",IF(AND(Loonkostenforfait="Ja",OverigeKostenForfait="Ja"),0,IF(Loonkostenforfait="Ja",SUMIF(Penvoerder!$F$38:$F$53,$A2,Penvoerder!$G$38:$G$53)*1.2,IF(OverigeKostenForfait="Ja",SUMIF(Penvoerder!$F$18:$F$33,$A2,Penvoerder!$G$18:$G$33)*1.4,SUMIF(Penvoerder!$F:$F,A2,Penvoerder!$G:$G)))),"")</f>
        <v>0</v>
      </c>
      <c r="C2" s="104" t="str">
        <f>IF(AND($A2&lt;&gt;"",C$1&lt;&gt;""),IF(AND(Loonkostenforfait="Ja",OverigeKostenForfait="Ja"),0,IF(Loonkostenforfait="Ja",SUMIF('PP2'!$F$38:$F$53,$A2,'PP2'!$G$38:$G$53)*1.2,IF(OverigeKostenForfait="Ja",SUMIF('PP2'!$F$18:$F$33,$A2,'PP2'!$G$18:$G$33)*1.4,SUMIF('PP2'!$F:$F,$A2,'PP2'!$G:$G)))),"")</f>
        <v/>
      </c>
      <c r="D2" s="104" t="str">
        <f>IF(AND($A2&lt;&gt;"",D$1&lt;&gt;""),IF(AND(Loonkostenforfait="Ja",OverigeKostenForfait="Ja"),0,IF(Loonkostenforfait="Ja",SUMIF('PP3'!$F$38:$F$53,$A2,'PP3'!$G$38:$G$53)*1.2,IF(OverigeKostenForfait="Ja",SUMIF('PP3'!$F$18:$F$33,$A2,'PP3'!$G$18:$G$33)*1.4,SUMIF('PP3'!$F:$F,$A2,'PP3'!$G:$G)))),"")</f>
        <v/>
      </c>
      <c r="E2" s="104" t="str">
        <f>IF(AND($A2&lt;&gt;"",E$1&lt;&gt;""),IF(AND(Loonkostenforfait="Ja",OverigeKostenForfait="Ja"),0,IF(Loonkostenforfait="Ja",SUMIF('PP4'!$F$38:$F$53,$A2,'PP4'!$G$38:$G$53)*1.2,IF(OverigeKostenForfait="Ja",SUMIF('PP4'!$F$18:$F$33,$A2,'PP4'!$G$18:$G$33)*1.4,SUMIF('PP4'!$F:$F,$A2,'PP4'!$G:$G)))),"")</f>
        <v/>
      </c>
      <c r="F2" s="104" t="str">
        <f>IF(AND($A2&lt;&gt;"",F$1&lt;&gt;""),IF(AND(Loonkostenforfait="Ja",OverigeKostenForfait="Ja"),0,IF(Loonkostenforfait="Ja",SUMIF('PP5'!$F$38:$F$53,$A2,'PP5'!$G$38:$G$53)*1.2,IF(OverigeKostenForfait="Ja",SUMIF('PP5'!$F$18:$F$33,$A2,'PP5'!$G$18:$G$33)*1.4,SUMIF('PP5'!$F:$F,$A2,'PP5'!$G:$G)))),"")</f>
        <v/>
      </c>
      <c r="G2" s="104" t="str">
        <f>IF(AND($A2&lt;&gt;"",G$1&lt;&gt;""),IF(AND(Loonkostenforfait="Ja",OverigeKostenForfait="Ja"),0,IF(Loonkostenforfait="Ja",SUMIF('PP6'!$F$38:$F$53,$A2,'PP6'!$G$38:$G$53)*1.2,IF(OverigeKostenForfait="Ja",SUMIF('PP6'!$F$18:$F$33,$A2,'PP6'!$G$18:$G$33)*1.4,SUMIF('PP6'!$F:$F,$A2,'PP6'!$G:$G)))),"")</f>
        <v/>
      </c>
      <c r="H2" s="104" t="str">
        <f>IF(AND($A2&lt;&gt;"",H$1&lt;&gt;""),IF(AND(Loonkostenforfait="Ja",OverigeKostenForfait="Ja"),0,IF(Loonkostenforfait="Ja",SUMIF('PP7'!$F$38:$F$53,$A2,'PP7'!$G$38:$G$53)*1.2,IF(OverigeKostenForfait="Ja",SUMIF('PP7'!$F$18:$F$33,$A2,'PP7'!$G$18:$G$33)*1.4,SUMIF('PP7'!$F:$F,$A2,'PP7'!$G:$G)))),"")</f>
        <v/>
      </c>
      <c r="I2" s="104" t="str">
        <f>IF(AND($A2&lt;&gt;"",I$1&lt;&gt;""),IF(AND(Loonkostenforfait="Ja",OverigeKostenForfait="Ja"),0,IF(Loonkostenforfait="Ja",SUMIF('PP8'!$F$38:$F$53,$A2,'PP8'!$G$38:$G$53)*1.2,IF(OverigeKostenForfait="Ja",SUMIF('PP8'!$F$18:$F$33,$A2,'PP8'!$G$18:$G$33)*1.4,SUMIF('PP8'!$F:$F,$A2,'PP8'!$G:$G)))),"")</f>
        <v/>
      </c>
      <c r="J2" s="104" t="str">
        <f>IF(AND($A2&lt;&gt;"",J$1&lt;&gt;""),IF(AND(Loonkostenforfait="Ja",OverigeKostenForfait="Ja"),0,IF(Loonkostenforfait="Ja",SUMIF('PP9'!$F$38:$F$53,$A2,'PP9'!$G$38:$G$53)*1.2,IF(OverigeKostenForfait="Ja",SUMIF('PP9'!$F$18:$F$33,$A2,'PP9'!$G$18:$G$33)*1.4,SUMIF('PP9'!$F:$F,$A2,'PP9'!$G:$G)))),"")</f>
        <v/>
      </c>
      <c r="K2" s="104" t="str">
        <f>IF(AND($A2&lt;&gt;"",K$1&lt;&gt;""),IF(AND(Loonkostenforfait="Ja",OverigeKostenForfait="Ja"),0,IF(Loonkostenforfait="Ja",SUMIF('PP10'!$F$38:$F$53,$A2,'PP10'!$G$38:$G$53)*1.2,IF(OverigeKostenForfait="Ja",SUMIF('PP10'!$F$18:$F$33,$A2,'PP10'!$G$18:$G$33)*1.4,SUMIF('PP10'!$F:$F,$A2,'PP10'!$G:$G)))),"")</f>
        <v/>
      </c>
      <c r="L2" s="104" t="str">
        <f>IF(AND($A2&lt;&gt;"",L$1&lt;&gt;""),IF(AND(Loonkostenforfait="Ja",OverigeKostenForfait="Ja"),0,IF(Loonkostenforfait="Ja",SUMIF('PP11'!$F$38:$F$53,$A2,'PP11'!$G$38:$G$53)*1.2,IF(OverigeKostenForfait="Ja",SUMIF('PP11'!$F$18:$F$33,$A2,'PP11'!$G$18:$G$33)*1.4,SUMIF('PP11'!$F:$F,$A2,'PP11'!$G:$G)))),"")</f>
        <v/>
      </c>
      <c r="M2" s="104" t="str">
        <f>IF(AND($A2&lt;&gt;"",M$1&lt;&gt;""),IF(AND(Loonkostenforfait="Ja",OverigeKostenForfait="Ja"),0,IF(Loonkostenforfait="Ja",SUMIF('PP12'!$F$38:$F$53,$A2,'PP12'!$G$38:$G$53)*1.2,IF(OverigeKostenForfait="Ja",SUMIF('PP12'!$F$18:$F$33,$A2,'PP12'!$G$18:$G$33)*1.4,SUMIF('PP12'!$F:$F,$A2,'PP12'!$G:$G)))),"")</f>
        <v/>
      </c>
      <c r="N2" s="104" t="str">
        <f>IF(AND($A2&lt;&gt;"",N$1&lt;&gt;""),IF(AND(Loonkostenforfait="Ja",OverigeKostenForfait="Ja"),0,IF(Loonkostenforfait="Ja",SUMIF('PP13'!$F$38:$F$53,$A2,'PP13'!$G$38:$G$53)*1.2,IF(OverigeKostenForfait="Ja",SUMIF('PP13'!$F$18:$F$33,$A2,'PP13'!$G$18:$G$33)*1.4,SUMIF('PP13'!$F:$F,$A2,'PP13'!$G:$G)))),"")</f>
        <v/>
      </c>
      <c r="O2" s="104" t="str">
        <f>IF(AND($A2&lt;&gt;"",O$1&lt;&gt;""),IF(AND(Loonkostenforfait="Ja",OverigeKostenForfait="Ja"),0,IF(Loonkostenforfait="Ja",SUMIF('PP14'!$F$38:$F$53,$A2,'PP14'!$G$38:$G$53)*1.2,IF(OverigeKostenForfait="Ja",SUMIF('PP14'!$F$18:$F$33,$A2,'PP14'!$G$18:$G$33)*1.4,SUMIF('PP14'!$F:$F,$A2,'PP14'!$G:$G)))),"")</f>
        <v/>
      </c>
      <c r="P2" s="104" t="str">
        <f>IF(AND($A2&lt;&gt;"",P$1&lt;&gt;""),IF(AND(Loonkostenforfait="Ja",OverigeKostenForfait="Ja"),0,IF(Loonkostenforfait="Ja",SUMIF('PP15'!$F$38:$F$53,$A2,'PP15'!$G$38:$G$53)*1.2,IF(OverigeKostenForfait="Ja",SUMIF('PP15'!$F$18:$F$33,$A2,'PP15'!$G$18:$G$33)*1.4,SUMIF('PP15'!$F:$F,$A2,'PP15'!$G:$G)))),"")</f>
        <v/>
      </c>
      <c r="Q2" s="12">
        <f>IF(A2&lt;&gt;"",SUM(B2:P2),0)</f>
        <v>0</v>
      </c>
    </row>
    <row r="3" spans="1:17">
      <c r="A3" s="105" t="str">
        <f>Projectinformatie!G13</f>
        <v>1.2 - Voorbeeld 2</v>
      </c>
      <c r="B3" s="104">
        <f>IF(A3&lt;&gt;"",IF(AND(Loonkostenforfait="Ja",OverigeKostenForfait="Ja"),0,IF(Loonkostenforfait="Ja",SUMIF(Penvoerder!$F$38:$F$53,$A3,Penvoerder!$G$38:$G$53)*1.2,IF(OverigeKostenForfait="Ja",SUMIF(Penvoerder!$F$18:$F$33,$A3,Penvoerder!$G$18:$G$33)*1.4,SUMIF(Penvoerder!$F:$F,A3,Penvoerder!$G:$G)))),"")</f>
        <v>0</v>
      </c>
      <c r="C3" s="104" t="str">
        <f>IF(AND($A3&lt;&gt;"",C$1&lt;&gt;""),IF(AND(Loonkostenforfait="Ja",OverigeKostenForfait="Ja"),0,IF(Loonkostenforfait="Ja",SUMIF('PP2'!$F$38:$F$53,$A3,'PP2'!$G$38:$G$53)*1.2,IF(OverigeKostenForfait="Ja",SUMIF('PP2'!$F$18:$F$33,$A3,'PP2'!$G$18:$G$33)*1.4,SUMIF('PP2'!$F:$F,$A3,'PP2'!$G:$G)))),"")</f>
        <v/>
      </c>
      <c r="D3" s="104" t="str">
        <f>IF(AND($A3&lt;&gt;"",D$1&lt;&gt;""),IF(AND(Loonkostenforfait="Ja",OverigeKostenForfait="Ja"),0,IF(Loonkostenforfait="Ja",SUMIF('PP3'!$F$38:$F$53,$A3,'PP3'!$G$38:$G$53)*1.2,IF(OverigeKostenForfait="Ja",SUMIF('PP3'!$F$18:$F$33,$A3,'PP3'!$G$18:$G$33)*1.4,SUMIF('PP3'!$F:$F,$A3,'PP3'!$G:$G)))),"")</f>
        <v/>
      </c>
      <c r="E3" s="104" t="str">
        <f>IF(AND($A3&lt;&gt;"",E$1&lt;&gt;""),IF(AND(Loonkostenforfait="Ja",OverigeKostenForfait="Ja"),0,IF(Loonkostenforfait="Ja",SUMIF('PP4'!$F$38:$F$53,$A3,'PP4'!$G$38:$G$53)*1.2,IF(OverigeKostenForfait="Ja",SUMIF('PP4'!$F$18:$F$33,$A3,'PP4'!$G$18:$G$33)*1.4,SUMIF('PP4'!$F:$F,$A3,'PP4'!$G:$G)))),"")</f>
        <v/>
      </c>
      <c r="F3" s="104" t="str">
        <f>IF(AND($A3&lt;&gt;"",F$1&lt;&gt;""),IF(AND(Loonkostenforfait="Ja",OverigeKostenForfait="Ja"),0,IF(Loonkostenforfait="Ja",SUMIF('PP5'!$F$38:$F$53,$A3,'PP5'!$G$38:$G$53)*1.2,IF(OverigeKostenForfait="Ja",SUMIF('PP5'!$F$18:$F$33,$A3,'PP5'!$G$18:$G$33)*1.4,SUMIF('PP5'!$F:$F,$A3,'PP5'!$G:$G)))),"")</f>
        <v/>
      </c>
      <c r="G3" s="104" t="str">
        <f>IF(AND($A3&lt;&gt;"",G$1&lt;&gt;""),IF(AND(Loonkostenforfait="Ja",OverigeKostenForfait="Ja"),0,IF(Loonkostenforfait="Ja",SUMIF('PP6'!$F$38:$F$53,$A3,'PP6'!$G$38:$G$53)*1.2,IF(OverigeKostenForfait="Ja",SUMIF('PP6'!$F$18:$F$33,$A3,'PP6'!$G$18:$G$33)*1.4,SUMIF('PP6'!$F:$F,$A3,'PP6'!$G:$G)))),"")</f>
        <v/>
      </c>
      <c r="H3" s="104" t="str">
        <f>IF(AND($A3&lt;&gt;"",H$1&lt;&gt;""),IF(AND(Loonkostenforfait="Ja",OverigeKostenForfait="Ja"),0,IF(Loonkostenforfait="Ja",SUMIF('PP7'!$F$38:$F$53,$A3,'PP7'!$G$38:$G$53)*1.2,IF(OverigeKostenForfait="Ja",SUMIF('PP7'!$F$18:$F$33,$A3,'PP7'!$G$18:$G$33)*1.4,SUMIF('PP7'!$F:$F,$A3,'PP7'!$G:$G)))),"")</f>
        <v/>
      </c>
      <c r="I3" s="104" t="str">
        <f>IF(AND($A3&lt;&gt;"",I$1&lt;&gt;""),IF(AND(Loonkostenforfait="Ja",OverigeKostenForfait="Ja"),0,IF(Loonkostenforfait="Ja",SUMIF('PP8'!$F$38:$F$53,$A3,'PP8'!$G$38:$G$53)*1.2,IF(OverigeKostenForfait="Ja",SUMIF('PP8'!$F$18:$F$33,$A3,'PP8'!$G$18:$G$33)*1.4,SUMIF('PP8'!$F:$F,$A3,'PP8'!$G:$G)))),"")</f>
        <v/>
      </c>
      <c r="J3" s="104" t="str">
        <f>IF(AND($A3&lt;&gt;"",J$1&lt;&gt;""),IF(AND(Loonkostenforfait="Ja",OverigeKostenForfait="Ja"),0,IF(Loonkostenforfait="Ja",SUMIF('PP9'!$F$38:$F$53,$A3,'PP9'!$G$38:$G$53)*1.2,IF(OverigeKostenForfait="Ja",SUMIF('PP9'!$F$18:$F$33,$A3,'PP9'!$G$18:$G$33)*1.4,SUMIF('PP9'!$F:$F,$A3,'PP9'!$G:$G)))),"")</f>
        <v/>
      </c>
      <c r="K3" s="104" t="str">
        <f>IF(AND($A3&lt;&gt;"",K$1&lt;&gt;""),IF(AND(Loonkostenforfait="Ja",OverigeKostenForfait="Ja"),0,IF(Loonkostenforfait="Ja",SUMIF('PP10'!$F$38:$F$53,$A3,'PP10'!$G$38:$G$53)*1.2,IF(OverigeKostenForfait="Ja",SUMIF('PP10'!$F$18:$F$33,$A3,'PP10'!$G$18:$G$33)*1.4,SUMIF('PP10'!$F:$F,$A3,'PP10'!$G:$G)))),"")</f>
        <v/>
      </c>
      <c r="L3" s="104" t="str">
        <f>IF(AND($A3&lt;&gt;"",L$1&lt;&gt;""),IF(AND(Loonkostenforfait="Ja",OverigeKostenForfait="Ja"),0,IF(Loonkostenforfait="Ja",SUMIF('PP11'!$F$38:$F$53,$A3,'PP11'!$G$38:$G$53)*1.2,IF(OverigeKostenForfait="Ja",SUMIF('PP11'!$F$18:$F$33,$A3,'PP11'!$G$18:$G$33)*1.4,SUMIF('PP11'!$F:$F,$A3,'PP11'!$G:$G)))),"")</f>
        <v/>
      </c>
      <c r="M3" s="104" t="str">
        <f>IF(AND($A3&lt;&gt;"",M$1&lt;&gt;""),IF(AND(Loonkostenforfait="Ja",OverigeKostenForfait="Ja"),0,IF(Loonkostenforfait="Ja",SUMIF('PP12'!$F$38:$F$53,$A3,'PP12'!$G$38:$G$53)*1.2,IF(OverigeKostenForfait="Ja",SUMIF('PP12'!$F$18:$F$33,$A3,'PP12'!$G$18:$G$33)*1.4,SUMIF('PP12'!$F:$F,$A3,'PP12'!$G:$G)))),"")</f>
        <v/>
      </c>
      <c r="N3" s="104" t="str">
        <f>IF(AND($A3&lt;&gt;"",N$1&lt;&gt;""),IF(AND(Loonkostenforfait="Ja",OverigeKostenForfait="Ja"),0,IF(Loonkostenforfait="Ja",SUMIF('PP13'!$F$38:$F$53,$A3,'PP13'!$G$38:$G$53)*1.2,IF(OverigeKostenForfait="Ja",SUMIF('PP13'!$F$18:$F$33,$A3,'PP13'!$G$18:$G$33)*1.4,SUMIF('PP13'!$F:$F,$A3,'PP13'!$G:$G)))),"")</f>
        <v/>
      </c>
      <c r="O3" s="104" t="str">
        <f>IF(AND($A3&lt;&gt;"",O$1&lt;&gt;""),IF(AND(Loonkostenforfait="Ja",OverigeKostenForfait="Ja"),0,IF(Loonkostenforfait="Ja",SUMIF('PP14'!$F$38:$F$53,$A3,'PP14'!$G$38:$G$53)*1.2,IF(OverigeKostenForfait="Ja",SUMIF('PP14'!$F$18:$F$33,$A3,'PP14'!$G$18:$G$33)*1.4,SUMIF('PP14'!$F:$F,$A3,'PP14'!$G:$G)))),"")</f>
        <v/>
      </c>
      <c r="P3" s="104" t="str">
        <f>IF(AND($A3&lt;&gt;"",P$1&lt;&gt;""),IF(AND(Loonkostenforfait="Ja",OverigeKostenForfait="Ja"),0,IF(Loonkostenforfait="Ja",SUMIF('PP15'!$F$38:$F$53,$A3,'PP15'!$G$38:$G$53)*1.2,IF(OverigeKostenForfait="Ja",SUMIF('PP15'!$F$18:$F$33,$A3,'PP15'!$G$18:$G$33)*1.4,SUMIF('PP15'!$F:$F,$A3,'PP15'!$G:$G)))),"")</f>
        <v/>
      </c>
      <c r="Q3" s="12">
        <f t="shared" ref="Q3:Q11" si="0">IF(A3&lt;&gt;"",SUM(B3:P3),0)</f>
        <v>0</v>
      </c>
    </row>
    <row r="4" spans="1:17">
      <c r="A4" s="105" t="str">
        <f>Projectinformatie!G14</f>
        <v>2.1 - Voorbeeld 3</v>
      </c>
      <c r="B4" s="104">
        <f>IF(A4&lt;&gt;"",IF(AND(Loonkostenforfait="Ja",OverigeKostenForfait="Ja"),0,IF(Loonkostenforfait="Ja",SUMIF(Penvoerder!$F$38:$F$53,$A4,Penvoerder!$G$38:$G$53)*1.2,IF(OverigeKostenForfait="Ja",SUMIF(Penvoerder!$F$18:$F$33,$A4,Penvoerder!$G$18:$G$33)*1.4,SUMIF(Penvoerder!$F:$F,A4,Penvoerder!$G:$G)))),"")</f>
        <v>0</v>
      </c>
      <c r="C4" s="104" t="str">
        <f>IF(AND($A4&lt;&gt;"",C$1&lt;&gt;""),IF(AND(Loonkostenforfait="Ja",OverigeKostenForfait="Ja"),0,IF(Loonkostenforfait="Ja",SUMIF('PP2'!$F$38:$F$53,$A4,'PP2'!$G$38:$G$53)*1.2,IF(OverigeKostenForfait="Ja",SUMIF('PP2'!$F$18:$F$33,$A4,'PP2'!$G$18:$G$33)*1.4,SUMIF('PP2'!$F:$F,$A4,'PP2'!$G:$G)))),"")</f>
        <v/>
      </c>
      <c r="D4" s="104" t="str">
        <f>IF(AND($A4&lt;&gt;"",D$1&lt;&gt;""),IF(AND(Loonkostenforfait="Ja",OverigeKostenForfait="Ja"),0,IF(Loonkostenforfait="Ja",SUMIF('PP3'!$F$38:$F$53,$A4,'PP3'!$G$38:$G$53)*1.2,IF(OverigeKostenForfait="Ja",SUMIF('PP3'!$F$18:$F$33,$A4,'PP3'!$G$18:$G$33)*1.4,SUMIF('PP3'!$F:$F,$A4,'PP3'!$G:$G)))),"")</f>
        <v/>
      </c>
      <c r="E4" s="104" t="str">
        <f>IF(AND($A4&lt;&gt;"",E$1&lt;&gt;""),IF(AND(Loonkostenforfait="Ja",OverigeKostenForfait="Ja"),0,IF(Loonkostenforfait="Ja",SUMIF('PP4'!$F$38:$F$53,$A4,'PP4'!$G$38:$G$53)*1.2,IF(OverigeKostenForfait="Ja",SUMIF('PP4'!$F$18:$F$33,$A4,'PP4'!$G$18:$G$33)*1.4,SUMIF('PP4'!$F:$F,$A4,'PP4'!$G:$G)))),"")</f>
        <v/>
      </c>
      <c r="F4" s="104" t="str">
        <f>IF(AND($A4&lt;&gt;"",F$1&lt;&gt;""),IF(AND(Loonkostenforfait="Ja",OverigeKostenForfait="Ja"),0,IF(Loonkostenforfait="Ja",SUMIF('PP5'!$F$38:$F$53,$A4,'PP5'!$G$38:$G$53)*1.2,IF(OverigeKostenForfait="Ja",SUMIF('PP5'!$F$18:$F$33,$A4,'PP5'!$G$18:$G$33)*1.4,SUMIF('PP5'!$F:$F,$A4,'PP5'!$G:$G)))),"")</f>
        <v/>
      </c>
      <c r="G4" s="104" t="str">
        <f>IF(AND($A4&lt;&gt;"",G$1&lt;&gt;""),IF(AND(Loonkostenforfait="Ja",OverigeKostenForfait="Ja"),0,IF(Loonkostenforfait="Ja",SUMIF('PP6'!$F$38:$F$53,$A4,'PP6'!$G$38:$G$53)*1.2,IF(OverigeKostenForfait="Ja",SUMIF('PP6'!$F$18:$F$33,$A4,'PP6'!$G$18:$G$33)*1.4,SUMIF('PP6'!$F:$F,$A4,'PP6'!$G:$G)))),"")</f>
        <v/>
      </c>
      <c r="H4" s="104" t="str">
        <f>IF(AND($A4&lt;&gt;"",H$1&lt;&gt;""),IF(AND(Loonkostenforfait="Ja",OverigeKostenForfait="Ja"),0,IF(Loonkostenforfait="Ja",SUMIF('PP7'!$F$38:$F$53,$A4,'PP7'!$G$38:$G$53)*1.2,IF(OverigeKostenForfait="Ja",SUMIF('PP7'!$F$18:$F$33,$A4,'PP7'!$G$18:$G$33)*1.4,SUMIF('PP7'!$F:$F,$A4,'PP7'!$G:$G)))),"")</f>
        <v/>
      </c>
      <c r="I4" s="104" t="str">
        <f>IF(AND($A4&lt;&gt;"",I$1&lt;&gt;""),IF(AND(Loonkostenforfait="Ja",OverigeKostenForfait="Ja"),0,IF(Loonkostenforfait="Ja",SUMIF('PP8'!$F$38:$F$53,$A4,'PP8'!$G$38:$G$53)*1.2,IF(OverigeKostenForfait="Ja",SUMIF('PP8'!$F$18:$F$33,$A4,'PP8'!$G$18:$G$33)*1.4,SUMIF('PP8'!$F:$F,$A4,'PP8'!$G:$G)))),"")</f>
        <v/>
      </c>
      <c r="J4" s="104" t="str">
        <f>IF(AND($A4&lt;&gt;"",J$1&lt;&gt;""),IF(AND(Loonkostenforfait="Ja",OverigeKostenForfait="Ja"),0,IF(Loonkostenforfait="Ja",SUMIF('PP9'!$F$38:$F$53,$A4,'PP9'!$G$38:$G$53)*1.2,IF(OverigeKostenForfait="Ja",SUMIF('PP9'!$F$18:$F$33,$A4,'PP9'!$G$18:$G$33)*1.4,SUMIF('PP9'!$F:$F,$A4,'PP9'!$G:$G)))),"")</f>
        <v/>
      </c>
      <c r="K4" s="104" t="str">
        <f>IF(AND($A4&lt;&gt;"",K$1&lt;&gt;""),IF(AND(Loonkostenforfait="Ja",OverigeKostenForfait="Ja"),0,IF(Loonkostenforfait="Ja",SUMIF('PP10'!$F$38:$F$53,$A4,'PP10'!$G$38:$G$53)*1.2,IF(OverigeKostenForfait="Ja",SUMIF('PP10'!$F$18:$F$33,$A4,'PP10'!$G$18:$G$33)*1.4,SUMIF('PP10'!$F:$F,$A4,'PP10'!$G:$G)))),"")</f>
        <v/>
      </c>
      <c r="L4" s="104" t="str">
        <f>IF(AND($A4&lt;&gt;"",L$1&lt;&gt;""),IF(AND(Loonkostenforfait="Ja",OverigeKostenForfait="Ja"),0,IF(Loonkostenforfait="Ja",SUMIF('PP11'!$F$38:$F$53,$A4,'PP11'!$G$38:$G$53)*1.2,IF(OverigeKostenForfait="Ja",SUMIF('PP11'!$F$18:$F$33,$A4,'PP11'!$G$18:$G$33)*1.4,SUMIF('PP11'!$F:$F,$A4,'PP11'!$G:$G)))),"")</f>
        <v/>
      </c>
      <c r="M4" s="104" t="str">
        <f>IF(AND($A4&lt;&gt;"",M$1&lt;&gt;""),IF(AND(Loonkostenforfait="Ja",OverigeKostenForfait="Ja"),0,IF(Loonkostenforfait="Ja",SUMIF('PP12'!$F$38:$F$53,$A4,'PP12'!$G$38:$G$53)*1.2,IF(OverigeKostenForfait="Ja",SUMIF('PP12'!$F$18:$F$33,$A4,'PP12'!$G$18:$G$33)*1.4,SUMIF('PP12'!$F:$F,$A4,'PP12'!$G:$G)))),"")</f>
        <v/>
      </c>
      <c r="N4" s="104" t="str">
        <f>IF(AND($A4&lt;&gt;"",N$1&lt;&gt;""),IF(AND(Loonkostenforfait="Ja",OverigeKostenForfait="Ja"),0,IF(Loonkostenforfait="Ja",SUMIF('PP13'!$F$38:$F$53,$A4,'PP13'!$G$38:$G$53)*1.2,IF(OverigeKostenForfait="Ja",SUMIF('PP13'!$F$18:$F$33,$A4,'PP13'!$G$18:$G$33)*1.4,SUMIF('PP13'!$F:$F,$A4,'PP13'!$G:$G)))),"")</f>
        <v/>
      </c>
      <c r="O4" s="104" t="str">
        <f>IF(AND($A4&lt;&gt;"",O$1&lt;&gt;""),IF(AND(Loonkostenforfait="Ja",OverigeKostenForfait="Ja"),0,IF(Loonkostenforfait="Ja",SUMIF('PP14'!$F$38:$F$53,$A4,'PP14'!$G$38:$G$53)*1.2,IF(OverigeKostenForfait="Ja",SUMIF('PP14'!$F$18:$F$33,$A4,'PP14'!$G$18:$G$33)*1.4,SUMIF('PP14'!$F:$F,$A4,'PP14'!$G:$G)))),"")</f>
        <v/>
      </c>
      <c r="P4" s="104" t="str">
        <f>IF(AND($A4&lt;&gt;"",P$1&lt;&gt;""),IF(AND(Loonkostenforfait="Ja",OverigeKostenForfait="Ja"),0,IF(Loonkostenforfait="Ja",SUMIF('PP15'!$F$38:$F$53,$A4,'PP15'!$G$38:$G$53)*1.2,IF(OverigeKostenForfait="Ja",SUMIF('PP15'!$F$18:$F$33,$A4,'PP15'!$G$18:$G$33)*1.4,SUMIF('PP15'!$F:$F,$A4,'PP15'!$G:$G)))),"")</f>
        <v/>
      </c>
      <c r="Q4" s="12">
        <f t="shared" si="0"/>
        <v>0</v>
      </c>
    </row>
    <row r="5" spans="1:17">
      <c r="A5" s="105" t="str">
        <f>Projectinformatie!G15</f>
        <v>2.2 - Voorbeeld 4</v>
      </c>
      <c r="B5" s="104">
        <f>IF(A5&lt;&gt;"",IF(AND(Loonkostenforfait="Ja",OverigeKostenForfait="Ja"),0,IF(Loonkostenforfait="Ja",SUMIF(Penvoerder!$F$38:$F$53,$A5,Penvoerder!$G$38:$G$53)*1.2,IF(OverigeKostenForfait="Ja",SUMIF(Penvoerder!$F$18:$F$33,$A5,Penvoerder!$G$18:$G$33)*1.4,SUMIF(Penvoerder!$F:$F,A5,Penvoerder!$G:$G)))),"")</f>
        <v>0</v>
      </c>
      <c r="C5" s="104" t="str">
        <f>IF(AND($A5&lt;&gt;"",C$1&lt;&gt;""),IF(AND(Loonkostenforfait="Ja",OverigeKostenForfait="Ja"),0,IF(Loonkostenforfait="Ja",SUMIF('PP2'!$F$38:$F$53,$A5,'PP2'!$G$38:$G$53)*1.2,IF(OverigeKostenForfait="Ja",SUMIF('PP2'!$F$18:$F$33,$A5,'PP2'!$G$18:$G$33)*1.4,SUMIF('PP2'!$F:$F,$A5,'PP2'!$G:$G)))),"")</f>
        <v/>
      </c>
      <c r="D5" s="104" t="str">
        <f>IF(AND($A5&lt;&gt;"",D$1&lt;&gt;""),IF(AND(Loonkostenforfait="Ja",OverigeKostenForfait="Ja"),0,IF(Loonkostenforfait="Ja",SUMIF('PP3'!$F$38:$F$53,$A5,'PP3'!$G$38:$G$53)*1.2,IF(OverigeKostenForfait="Ja",SUMIF('PP3'!$F$18:$F$33,$A5,'PP3'!$G$18:$G$33)*1.4,SUMIF('PP3'!$F:$F,$A5,'PP3'!$G:$G)))),"")</f>
        <v/>
      </c>
      <c r="E5" s="104" t="str">
        <f>IF(AND($A5&lt;&gt;"",E$1&lt;&gt;""),IF(AND(Loonkostenforfait="Ja",OverigeKostenForfait="Ja"),0,IF(Loonkostenforfait="Ja",SUMIF('PP4'!$F$38:$F$53,$A5,'PP4'!$G$38:$G$53)*1.2,IF(OverigeKostenForfait="Ja",SUMIF('PP4'!$F$18:$F$33,$A5,'PP4'!$G$18:$G$33)*1.4,SUMIF('PP4'!$F:$F,$A5,'PP4'!$G:$G)))),"")</f>
        <v/>
      </c>
      <c r="F5" s="104" t="str">
        <f>IF(AND($A5&lt;&gt;"",F$1&lt;&gt;""),IF(AND(Loonkostenforfait="Ja",OverigeKostenForfait="Ja"),0,IF(Loonkostenforfait="Ja",SUMIF('PP5'!$F$38:$F$53,$A5,'PP5'!$G$38:$G$53)*1.2,IF(OverigeKostenForfait="Ja",SUMIF('PP5'!$F$18:$F$33,$A5,'PP5'!$G$18:$G$33)*1.4,SUMIF('PP5'!$F:$F,$A5,'PP5'!$G:$G)))),"")</f>
        <v/>
      </c>
      <c r="G5" s="104" t="str">
        <f>IF(AND($A5&lt;&gt;"",G$1&lt;&gt;""),IF(AND(Loonkostenforfait="Ja",OverigeKostenForfait="Ja"),0,IF(Loonkostenforfait="Ja",SUMIF('PP6'!$F$38:$F$53,$A5,'PP6'!$G$38:$G$53)*1.2,IF(OverigeKostenForfait="Ja",SUMIF('PP6'!$F$18:$F$33,$A5,'PP6'!$G$18:$G$33)*1.4,SUMIF('PP6'!$F:$F,$A5,'PP6'!$G:$G)))),"")</f>
        <v/>
      </c>
      <c r="H5" s="104" t="str">
        <f>IF(AND($A5&lt;&gt;"",H$1&lt;&gt;""),IF(AND(Loonkostenforfait="Ja",OverigeKostenForfait="Ja"),0,IF(Loonkostenforfait="Ja",SUMIF('PP7'!$F$38:$F$53,$A5,'PP7'!$G$38:$G$53)*1.2,IF(OverigeKostenForfait="Ja",SUMIF('PP7'!$F$18:$F$33,$A5,'PP7'!$G$18:$G$33)*1.4,SUMIF('PP7'!$F:$F,$A5,'PP7'!$G:$G)))),"")</f>
        <v/>
      </c>
      <c r="I5" s="104" t="str">
        <f>IF(AND($A5&lt;&gt;"",I$1&lt;&gt;""),IF(AND(Loonkostenforfait="Ja",OverigeKostenForfait="Ja"),0,IF(Loonkostenforfait="Ja",SUMIF('PP8'!$F$38:$F$53,$A5,'PP8'!$G$38:$G$53)*1.2,IF(OverigeKostenForfait="Ja",SUMIF('PP8'!$F$18:$F$33,$A5,'PP8'!$G$18:$G$33)*1.4,SUMIF('PP8'!$F:$F,$A5,'PP8'!$G:$G)))),"")</f>
        <v/>
      </c>
      <c r="J5" s="104" t="str">
        <f>IF(AND($A5&lt;&gt;"",J$1&lt;&gt;""),IF(AND(Loonkostenforfait="Ja",OverigeKostenForfait="Ja"),0,IF(Loonkostenforfait="Ja",SUMIF('PP9'!$F$38:$F$53,$A5,'PP9'!$G$38:$G$53)*1.2,IF(OverigeKostenForfait="Ja",SUMIF('PP9'!$F$18:$F$33,$A5,'PP9'!$G$18:$G$33)*1.4,SUMIF('PP9'!$F:$F,$A5,'PP9'!$G:$G)))),"")</f>
        <v/>
      </c>
      <c r="K5" s="104" t="str">
        <f>IF(AND($A5&lt;&gt;"",K$1&lt;&gt;""),IF(AND(Loonkostenforfait="Ja",OverigeKostenForfait="Ja"),0,IF(Loonkostenforfait="Ja",SUMIF('PP10'!$F$38:$F$53,$A5,'PP10'!$G$38:$G$53)*1.2,IF(OverigeKostenForfait="Ja",SUMIF('PP10'!$F$18:$F$33,$A5,'PP10'!$G$18:$G$33)*1.4,SUMIF('PP10'!$F:$F,$A5,'PP10'!$G:$G)))),"")</f>
        <v/>
      </c>
      <c r="L5" s="104" t="str">
        <f>IF(AND($A5&lt;&gt;"",L$1&lt;&gt;""),IF(AND(Loonkostenforfait="Ja",OverigeKostenForfait="Ja"),0,IF(Loonkostenforfait="Ja",SUMIF('PP11'!$F$38:$F$53,$A5,'PP11'!$G$38:$G$53)*1.2,IF(OverigeKostenForfait="Ja",SUMIF('PP11'!$F$18:$F$33,$A5,'PP11'!$G$18:$G$33)*1.4,SUMIF('PP11'!$F:$F,$A5,'PP11'!$G:$G)))),"")</f>
        <v/>
      </c>
      <c r="M5" s="104" t="str">
        <f>IF(AND($A5&lt;&gt;"",M$1&lt;&gt;""),IF(AND(Loonkostenforfait="Ja",OverigeKostenForfait="Ja"),0,IF(Loonkostenforfait="Ja",SUMIF('PP12'!$F$38:$F$53,$A5,'PP12'!$G$38:$G$53)*1.2,IF(OverigeKostenForfait="Ja",SUMIF('PP12'!$F$18:$F$33,$A5,'PP12'!$G$18:$G$33)*1.4,SUMIF('PP12'!$F:$F,$A5,'PP12'!$G:$G)))),"")</f>
        <v/>
      </c>
      <c r="N5" s="104" t="str">
        <f>IF(AND($A5&lt;&gt;"",N$1&lt;&gt;""),IF(AND(Loonkostenforfait="Ja",OverigeKostenForfait="Ja"),0,IF(Loonkostenforfait="Ja",SUMIF('PP13'!$F$38:$F$53,$A5,'PP13'!$G$38:$G$53)*1.2,IF(OverigeKostenForfait="Ja",SUMIF('PP13'!$F$18:$F$33,$A5,'PP13'!$G$18:$G$33)*1.4,SUMIF('PP13'!$F:$F,$A5,'PP13'!$G:$G)))),"")</f>
        <v/>
      </c>
      <c r="O5" s="104" t="str">
        <f>IF(AND($A5&lt;&gt;"",O$1&lt;&gt;""),IF(AND(Loonkostenforfait="Ja",OverigeKostenForfait="Ja"),0,IF(Loonkostenforfait="Ja",SUMIF('PP14'!$F$38:$F$53,$A5,'PP14'!$G$38:$G$53)*1.2,IF(OverigeKostenForfait="Ja",SUMIF('PP14'!$F$18:$F$33,$A5,'PP14'!$G$18:$G$33)*1.4,SUMIF('PP14'!$F:$F,$A5,'PP14'!$G:$G)))),"")</f>
        <v/>
      </c>
      <c r="P5" s="104" t="str">
        <f>IF(AND($A5&lt;&gt;"",P$1&lt;&gt;""),IF(AND(Loonkostenforfait="Ja",OverigeKostenForfait="Ja"),0,IF(Loonkostenforfait="Ja",SUMIF('PP15'!$F$38:$F$53,$A5,'PP15'!$G$38:$G$53)*1.2,IF(OverigeKostenForfait="Ja",SUMIF('PP15'!$F$18:$F$33,$A5,'PP15'!$G$18:$G$33)*1.4,SUMIF('PP15'!$F:$F,$A5,'PP15'!$G:$G)))),"")</f>
        <v/>
      </c>
      <c r="Q5" s="12">
        <f t="shared" si="0"/>
        <v>0</v>
      </c>
    </row>
    <row r="6" spans="1:17">
      <c r="A6" s="105" t="str">
        <f>Projectinformatie!G16</f>
        <v>3.1 - Voorbeeld 5</v>
      </c>
      <c r="B6" s="104">
        <f>IF(A6&lt;&gt;"",IF(AND(Loonkostenforfait="Ja",OverigeKostenForfait="Ja"),0,IF(Loonkostenforfait="Ja",SUMIF(Penvoerder!$F$38:$F$53,$A6,Penvoerder!$G$38:$G$53)*1.2,IF(OverigeKostenForfait="Ja",SUMIF(Penvoerder!$F$18:$F$33,$A6,Penvoerder!$G$18:$G$33)*1.4,SUMIF(Penvoerder!$F:$F,A6,Penvoerder!$G:$G)))),"")</f>
        <v>0</v>
      </c>
      <c r="C6" s="104" t="str">
        <f>IF(AND($A6&lt;&gt;"",C$1&lt;&gt;""),IF(AND(Loonkostenforfait="Ja",OverigeKostenForfait="Ja"),0,IF(Loonkostenforfait="Ja",SUMIF('PP2'!$F$38:$F$53,$A6,'PP2'!$G$38:$G$53)*1.2,IF(OverigeKostenForfait="Ja",SUMIF('PP2'!$F$18:$F$33,$A6,'PP2'!$G$18:$G$33)*1.4,SUMIF('PP2'!$F:$F,$A6,'PP2'!$G:$G)))),"")</f>
        <v/>
      </c>
      <c r="D6" s="104" t="str">
        <f>IF(AND($A6&lt;&gt;"",D$1&lt;&gt;""),IF(AND(Loonkostenforfait="Ja",OverigeKostenForfait="Ja"),0,IF(Loonkostenforfait="Ja",SUMIF('PP3'!$F$38:$F$53,$A6,'PP3'!$G$38:$G$53)*1.2,IF(OverigeKostenForfait="Ja",SUMIF('PP3'!$F$18:$F$33,$A6,'PP3'!$G$18:$G$33)*1.4,SUMIF('PP3'!$F:$F,$A6,'PP3'!$G:$G)))),"")</f>
        <v/>
      </c>
      <c r="E6" s="104" t="str">
        <f>IF(AND($A6&lt;&gt;"",E$1&lt;&gt;""),IF(AND(Loonkostenforfait="Ja",OverigeKostenForfait="Ja"),0,IF(Loonkostenforfait="Ja",SUMIF('PP4'!$F$38:$F$53,$A6,'PP4'!$G$38:$G$53)*1.2,IF(OverigeKostenForfait="Ja",SUMIF('PP4'!$F$18:$F$33,$A6,'PP4'!$G$18:$G$33)*1.4,SUMIF('PP4'!$F:$F,$A6,'PP4'!$G:$G)))),"")</f>
        <v/>
      </c>
      <c r="F6" s="104" t="str">
        <f>IF(AND($A6&lt;&gt;"",F$1&lt;&gt;""),IF(AND(Loonkostenforfait="Ja",OverigeKostenForfait="Ja"),0,IF(Loonkostenforfait="Ja",SUMIF('PP5'!$F$38:$F$53,$A6,'PP5'!$G$38:$G$53)*1.2,IF(OverigeKostenForfait="Ja",SUMIF('PP5'!$F$18:$F$33,$A6,'PP5'!$G$18:$G$33)*1.4,SUMIF('PP5'!$F:$F,$A6,'PP5'!$G:$G)))),"")</f>
        <v/>
      </c>
      <c r="G6" s="104" t="str">
        <f>IF(AND($A6&lt;&gt;"",G$1&lt;&gt;""),IF(AND(Loonkostenforfait="Ja",OverigeKostenForfait="Ja"),0,IF(Loonkostenforfait="Ja",SUMIF('PP6'!$F$38:$F$53,$A6,'PP6'!$G$38:$G$53)*1.2,IF(OverigeKostenForfait="Ja",SUMIF('PP6'!$F$18:$F$33,$A6,'PP6'!$G$18:$G$33)*1.4,SUMIF('PP6'!$F:$F,$A6,'PP6'!$G:$G)))),"")</f>
        <v/>
      </c>
      <c r="H6" s="104" t="str">
        <f>IF(AND($A6&lt;&gt;"",H$1&lt;&gt;""),IF(AND(Loonkostenforfait="Ja",OverigeKostenForfait="Ja"),0,IF(Loonkostenforfait="Ja",SUMIF('PP7'!$F$38:$F$53,$A6,'PP7'!$G$38:$G$53)*1.2,IF(OverigeKostenForfait="Ja",SUMIF('PP7'!$F$18:$F$33,$A6,'PP7'!$G$18:$G$33)*1.4,SUMIF('PP7'!$F:$F,$A6,'PP7'!$G:$G)))),"")</f>
        <v/>
      </c>
      <c r="I6" s="104" t="str">
        <f>IF(AND($A6&lt;&gt;"",I$1&lt;&gt;""),IF(AND(Loonkostenforfait="Ja",OverigeKostenForfait="Ja"),0,IF(Loonkostenforfait="Ja",SUMIF('PP8'!$F$38:$F$53,$A6,'PP8'!$G$38:$G$53)*1.2,IF(OverigeKostenForfait="Ja",SUMIF('PP8'!$F$18:$F$33,$A6,'PP8'!$G$18:$G$33)*1.4,SUMIF('PP8'!$F:$F,$A6,'PP8'!$G:$G)))),"")</f>
        <v/>
      </c>
      <c r="J6" s="104" t="str">
        <f>IF(AND($A6&lt;&gt;"",J$1&lt;&gt;""),IF(AND(Loonkostenforfait="Ja",OverigeKostenForfait="Ja"),0,IF(Loonkostenforfait="Ja",SUMIF('PP9'!$F$38:$F$53,$A6,'PP9'!$G$38:$G$53)*1.2,IF(OverigeKostenForfait="Ja",SUMIF('PP9'!$F$18:$F$33,$A6,'PP9'!$G$18:$G$33)*1.4,SUMIF('PP9'!$F:$F,$A6,'PP9'!$G:$G)))),"")</f>
        <v/>
      </c>
      <c r="K6" s="104" t="str">
        <f>IF(AND($A6&lt;&gt;"",K$1&lt;&gt;""),IF(AND(Loonkostenforfait="Ja",OverigeKostenForfait="Ja"),0,IF(Loonkostenforfait="Ja",SUMIF('PP10'!$F$38:$F$53,$A6,'PP10'!$G$38:$G$53)*1.2,IF(OverigeKostenForfait="Ja",SUMIF('PP10'!$F$18:$F$33,$A6,'PP10'!$G$18:$G$33)*1.4,SUMIF('PP10'!$F:$F,$A6,'PP10'!$G:$G)))),"")</f>
        <v/>
      </c>
      <c r="L6" s="104" t="str">
        <f>IF(AND($A6&lt;&gt;"",L$1&lt;&gt;""),IF(AND(Loonkostenforfait="Ja",OverigeKostenForfait="Ja"),0,IF(Loonkostenforfait="Ja",SUMIF('PP11'!$F$38:$F$53,$A6,'PP11'!$G$38:$G$53)*1.2,IF(OverigeKostenForfait="Ja",SUMIF('PP11'!$F$18:$F$33,$A6,'PP11'!$G$18:$G$33)*1.4,SUMIF('PP11'!$F:$F,$A6,'PP11'!$G:$G)))),"")</f>
        <v/>
      </c>
      <c r="M6" s="104" t="str">
        <f>IF(AND($A6&lt;&gt;"",M$1&lt;&gt;""),IF(AND(Loonkostenforfait="Ja",OverigeKostenForfait="Ja"),0,IF(Loonkostenforfait="Ja",SUMIF('PP12'!$F$38:$F$53,$A6,'PP12'!$G$38:$G$53)*1.2,IF(OverigeKostenForfait="Ja",SUMIF('PP12'!$F$18:$F$33,$A6,'PP12'!$G$18:$G$33)*1.4,SUMIF('PP12'!$F:$F,$A6,'PP12'!$G:$G)))),"")</f>
        <v/>
      </c>
      <c r="N6" s="104" t="str">
        <f>IF(AND($A6&lt;&gt;"",N$1&lt;&gt;""),IF(AND(Loonkostenforfait="Ja",OverigeKostenForfait="Ja"),0,IF(Loonkostenforfait="Ja",SUMIF('PP13'!$F$38:$F$53,$A6,'PP13'!$G$38:$G$53)*1.2,IF(OverigeKostenForfait="Ja",SUMIF('PP13'!$F$18:$F$33,$A6,'PP13'!$G$18:$G$33)*1.4,SUMIF('PP13'!$F:$F,$A6,'PP13'!$G:$G)))),"")</f>
        <v/>
      </c>
      <c r="O6" s="104" t="str">
        <f>IF(AND($A6&lt;&gt;"",O$1&lt;&gt;""),IF(AND(Loonkostenforfait="Ja",OverigeKostenForfait="Ja"),0,IF(Loonkostenforfait="Ja",SUMIF('PP14'!$F$38:$F$53,$A6,'PP14'!$G$38:$G$53)*1.2,IF(OverigeKostenForfait="Ja",SUMIF('PP14'!$F$18:$F$33,$A6,'PP14'!$G$18:$G$33)*1.4,SUMIF('PP14'!$F:$F,$A6,'PP14'!$G:$G)))),"")</f>
        <v/>
      </c>
      <c r="P6" s="104" t="str">
        <f>IF(AND($A6&lt;&gt;"",P$1&lt;&gt;""),IF(AND(Loonkostenforfait="Ja",OverigeKostenForfait="Ja"),0,IF(Loonkostenforfait="Ja",SUMIF('PP15'!$F$38:$F$53,$A6,'PP15'!$G$38:$G$53)*1.2,IF(OverigeKostenForfait="Ja",SUMIF('PP15'!$F$18:$F$33,$A6,'PP15'!$G$18:$G$33)*1.4,SUMIF('PP15'!$F:$F,$A6,'PP15'!$G:$G)))),"")</f>
        <v/>
      </c>
      <c r="Q6" s="12">
        <f t="shared" si="0"/>
        <v>0</v>
      </c>
    </row>
    <row r="7" spans="1:17">
      <c r="A7" s="105" t="str">
        <f>Projectinformatie!G17</f>
        <v>4.1 - Voorbeeld 6</v>
      </c>
      <c r="B7" s="104">
        <f>IF(A7&lt;&gt;"",IF(AND(Loonkostenforfait="Ja",OverigeKostenForfait="Ja"),0,IF(Loonkostenforfait="Ja",SUMIF(Penvoerder!$F$38:$F$53,$A7,Penvoerder!$G$38:$G$53)*1.2,IF(OverigeKostenForfait="Ja",SUMIF(Penvoerder!$F$18:$F$33,$A7,Penvoerder!$G$18:$G$33)*1.4,SUMIF(Penvoerder!$F:$F,A7,Penvoerder!$G:$G)))),"")</f>
        <v>0</v>
      </c>
      <c r="C7" s="104" t="str">
        <f>IF(AND($A7&lt;&gt;"",C$1&lt;&gt;""),IF(AND(Loonkostenforfait="Ja",OverigeKostenForfait="Ja"),0,IF(Loonkostenforfait="Ja",SUMIF('PP2'!$F$38:$F$53,$A7,'PP2'!$G$38:$G$53)*1.2,IF(OverigeKostenForfait="Ja",SUMIF('PP2'!$F$18:$F$33,$A7,'PP2'!$G$18:$G$33)*1.4,SUMIF('PP2'!$F:$F,$A7,'PP2'!$G:$G)))),"")</f>
        <v/>
      </c>
      <c r="D7" s="104" t="str">
        <f>IF(AND($A7&lt;&gt;"",D$1&lt;&gt;""),IF(AND(Loonkostenforfait="Ja",OverigeKostenForfait="Ja"),0,IF(Loonkostenforfait="Ja",SUMIF('PP3'!$F$38:$F$53,$A7,'PP3'!$G$38:$G$53)*1.2,IF(OverigeKostenForfait="Ja",SUMIF('PP3'!$F$18:$F$33,$A7,'PP3'!$G$18:$G$33)*1.4,SUMIF('PP3'!$F:$F,$A7,'PP3'!$G:$G)))),"")</f>
        <v/>
      </c>
      <c r="E7" s="104" t="str">
        <f>IF(AND($A7&lt;&gt;"",E$1&lt;&gt;""),IF(AND(Loonkostenforfait="Ja",OverigeKostenForfait="Ja"),0,IF(Loonkostenforfait="Ja",SUMIF('PP4'!$F$38:$F$53,$A7,'PP4'!$G$38:$G$53)*1.2,IF(OverigeKostenForfait="Ja",SUMIF('PP4'!$F$18:$F$33,$A7,'PP4'!$G$18:$G$33)*1.4,SUMIF('PP4'!$F:$F,$A7,'PP4'!$G:$G)))),"")</f>
        <v/>
      </c>
      <c r="F7" s="104" t="str">
        <f>IF(AND($A7&lt;&gt;"",F$1&lt;&gt;""),IF(AND(Loonkostenforfait="Ja",OverigeKostenForfait="Ja"),0,IF(Loonkostenforfait="Ja",SUMIF('PP5'!$F$38:$F$53,$A7,'PP5'!$G$38:$G$53)*1.2,IF(OverigeKostenForfait="Ja",SUMIF('PP5'!$F$18:$F$33,$A7,'PP5'!$G$18:$G$33)*1.4,SUMIF('PP5'!$F:$F,$A7,'PP5'!$G:$G)))),"")</f>
        <v/>
      </c>
      <c r="G7" s="104" t="str">
        <f>IF(AND($A7&lt;&gt;"",G$1&lt;&gt;""),IF(AND(Loonkostenforfait="Ja",OverigeKostenForfait="Ja"),0,IF(Loonkostenforfait="Ja",SUMIF('PP6'!$F$38:$F$53,$A7,'PP6'!$G$38:$G$53)*1.2,IF(OverigeKostenForfait="Ja",SUMIF('PP6'!$F$18:$F$33,$A7,'PP6'!$G$18:$G$33)*1.4,SUMIF('PP6'!$F:$F,$A7,'PP6'!$G:$G)))),"")</f>
        <v/>
      </c>
      <c r="H7" s="104" t="str">
        <f>IF(AND($A7&lt;&gt;"",H$1&lt;&gt;""),IF(AND(Loonkostenforfait="Ja",OverigeKostenForfait="Ja"),0,IF(Loonkostenforfait="Ja",SUMIF('PP7'!$F$38:$F$53,$A7,'PP7'!$G$38:$G$53)*1.2,IF(OverigeKostenForfait="Ja",SUMIF('PP7'!$F$18:$F$33,$A7,'PP7'!$G$18:$G$33)*1.4,SUMIF('PP7'!$F:$F,$A7,'PP7'!$G:$G)))),"")</f>
        <v/>
      </c>
      <c r="I7" s="104" t="str">
        <f>IF(AND($A7&lt;&gt;"",I$1&lt;&gt;""),IF(AND(Loonkostenforfait="Ja",OverigeKostenForfait="Ja"),0,IF(Loonkostenforfait="Ja",SUMIF('PP8'!$F$38:$F$53,$A7,'PP8'!$G$38:$G$53)*1.2,IF(OverigeKostenForfait="Ja",SUMIF('PP8'!$F$18:$F$33,$A7,'PP8'!$G$18:$G$33)*1.4,SUMIF('PP8'!$F:$F,$A7,'PP8'!$G:$G)))),"")</f>
        <v/>
      </c>
      <c r="J7" s="104" t="str">
        <f>IF(AND($A7&lt;&gt;"",J$1&lt;&gt;""),IF(AND(Loonkostenforfait="Ja",OverigeKostenForfait="Ja"),0,IF(Loonkostenforfait="Ja",SUMIF('PP9'!$F$38:$F$53,$A7,'PP9'!$G$38:$G$53)*1.2,IF(OverigeKostenForfait="Ja",SUMIF('PP9'!$F$18:$F$33,$A7,'PP9'!$G$18:$G$33)*1.4,SUMIF('PP9'!$F:$F,$A7,'PP9'!$G:$G)))),"")</f>
        <v/>
      </c>
      <c r="K7" s="104" t="str">
        <f>IF(AND($A7&lt;&gt;"",K$1&lt;&gt;""),IF(AND(Loonkostenforfait="Ja",OverigeKostenForfait="Ja"),0,IF(Loonkostenforfait="Ja",SUMIF('PP10'!$F$38:$F$53,$A7,'PP10'!$G$38:$G$53)*1.2,IF(OverigeKostenForfait="Ja",SUMIF('PP10'!$F$18:$F$33,$A7,'PP10'!$G$18:$G$33)*1.4,SUMIF('PP10'!$F:$F,$A7,'PP10'!$G:$G)))),"")</f>
        <v/>
      </c>
      <c r="L7" s="104" t="str">
        <f>IF(AND($A7&lt;&gt;"",L$1&lt;&gt;""),IF(AND(Loonkostenforfait="Ja",OverigeKostenForfait="Ja"),0,IF(Loonkostenforfait="Ja",SUMIF('PP11'!$F$38:$F$53,$A7,'PP11'!$G$38:$G$53)*1.2,IF(OverigeKostenForfait="Ja",SUMIF('PP11'!$F$18:$F$33,$A7,'PP11'!$G$18:$G$33)*1.4,SUMIF('PP11'!$F:$F,$A7,'PP11'!$G:$G)))),"")</f>
        <v/>
      </c>
      <c r="M7" s="104" t="str">
        <f>IF(AND($A7&lt;&gt;"",M$1&lt;&gt;""),IF(AND(Loonkostenforfait="Ja",OverigeKostenForfait="Ja"),0,IF(Loonkostenforfait="Ja",SUMIF('PP12'!$F$38:$F$53,$A7,'PP12'!$G$38:$G$53)*1.2,IF(OverigeKostenForfait="Ja",SUMIF('PP12'!$F$18:$F$33,$A7,'PP12'!$G$18:$G$33)*1.4,SUMIF('PP12'!$F:$F,$A7,'PP12'!$G:$G)))),"")</f>
        <v/>
      </c>
      <c r="N7" s="104" t="str">
        <f>IF(AND($A7&lt;&gt;"",N$1&lt;&gt;""),IF(AND(Loonkostenforfait="Ja",OverigeKostenForfait="Ja"),0,IF(Loonkostenforfait="Ja",SUMIF('PP13'!$F$38:$F$53,$A7,'PP13'!$G$38:$G$53)*1.2,IF(OverigeKostenForfait="Ja",SUMIF('PP13'!$F$18:$F$33,$A7,'PP13'!$G$18:$G$33)*1.4,SUMIF('PP13'!$F:$F,$A7,'PP13'!$G:$G)))),"")</f>
        <v/>
      </c>
      <c r="O7" s="104" t="str">
        <f>IF(AND($A7&lt;&gt;"",O$1&lt;&gt;""),IF(AND(Loonkostenforfait="Ja",OverigeKostenForfait="Ja"),0,IF(Loonkostenforfait="Ja",SUMIF('PP14'!$F$38:$F$53,$A7,'PP14'!$G$38:$G$53)*1.2,IF(OverigeKostenForfait="Ja",SUMIF('PP14'!$F$18:$F$33,$A7,'PP14'!$G$18:$G$33)*1.4,SUMIF('PP14'!$F:$F,$A7,'PP14'!$G:$G)))),"")</f>
        <v/>
      </c>
      <c r="P7" s="104" t="str">
        <f>IF(AND($A7&lt;&gt;"",P$1&lt;&gt;""),IF(AND(Loonkostenforfait="Ja",OverigeKostenForfait="Ja"),0,IF(Loonkostenforfait="Ja",SUMIF('PP15'!$F$38:$F$53,$A7,'PP15'!$G$38:$G$53)*1.2,IF(OverigeKostenForfait="Ja",SUMIF('PP15'!$F$18:$F$33,$A7,'PP15'!$G$18:$G$33)*1.4,SUMIF('PP15'!$F:$F,$A7,'PP15'!$G:$G)))),"")</f>
        <v/>
      </c>
      <c r="Q7" s="12">
        <f t="shared" si="0"/>
        <v>0</v>
      </c>
    </row>
    <row r="8" spans="1:17">
      <c r="A8" s="105" t="str">
        <f>Projectinformatie!G18</f>
        <v/>
      </c>
      <c r="B8" s="104" t="str">
        <f>IF(A8&lt;&gt;"",IF(AND(Loonkostenforfait="Ja",OverigeKostenForfait="Ja"),0,IF(Loonkostenforfait="Ja",SUMIF(Penvoerder!$F$38:$F$53,$A8,Penvoerder!$G$38:$G$53)*1.2,IF(OverigeKostenForfait="Ja",SUMIF(Penvoerder!$F$18:$F$33,$A8,Penvoerder!$G$18:$G$33)*1.4,SUMIF(Penvoerder!$F:$F,A8,Penvoerder!$G:$G)))),"")</f>
        <v/>
      </c>
      <c r="C8" s="104" t="str">
        <f>IF(AND($A8&lt;&gt;"",C$1&lt;&gt;""),IF(AND(Loonkostenforfait="Ja",OverigeKostenForfait="Ja"),0,IF(Loonkostenforfait="Ja",SUMIF('PP2'!$F$38:$F$53,$A8,'PP2'!$G$38:$G$53)*1.2,IF(OverigeKostenForfait="Ja",SUMIF('PP2'!$F$18:$F$33,$A8,'PP2'!$G$18:$G$33)*1.4,SUMIF('PP2'!$F:$F,$A8,'PP2'!$G:$G)))),"")</f>
        <v/>
      </c>
      <c r="D8" s="104" t="str">
        <f>IF(AND($A8&lt;&gt;"",D$1&lt;&gt;""),IF(AND(Loonkostenforfait="Ja",OverigeKostenForfait="Ja"),0,IF(Loonkostenforfait="Ja",SUMIF('PP3'!$F$38:$F$53,$A8,'PP3'!$G$38:$G$53)*1.2,IF(OverigeKostenForfait="Ja",SUMIF('PP3'!$F$18:$F$33,$A8,'PP3'!$G$18:$G$33)*1.4,SUMIF('PP3'!$F:$F,$A8,'PP3'!$G:$G)))),"")</f>
        <v/>
      </c>
      <c r="E8" s="104" t="str">
        <f>IF(AND($A8&lt;&gt;"",E$1&lt;&gt;""),IF(AND(Loonkostenforfait="Ja",OverigeKostenForfait="Ja"),0,IF(Loonkostenforfait="Ja",SUMIF('PP4'!$F$38:$F$53,$A8,'PP4'!$G$38:$G$53)*1.2,IF(OverigeKostenForfait="Ja",SUMIF('PP4'!$F$18:$F$33,$A8,'PP4'!$G$18:$G$33)*1.4,SUMIF('PP4'!$F:$F,$A8,'PP4'!$G:$G)))),"")</f>
        <v/>
      </c>
      <c r="F8" s="104" t="str">
        <f>IF(AND($A8&lt;&gt;"",F$1&lt;&gt;""),IF(AND(Loonkostenforfait="Ja",OverigeKostenForfait="Ja"),0,IF(Loonkostenforfait="Ja",SUMIF('PP5'!$F$38:$F$53,$A8,'PP5'!$G$38:$G$53)*1.2,IF(OverigeKostenForfait="Ja",SUMIF('PP5'!$F$18:$F$33,$A8,'PP5'!$G$18:$G$33)*1.4,SUMIF('PP5'!$F:$F,$A8,'PP5'!$G:$G)))),"")</f>
        <v/>
      </c>
      <c r="G8" s="104" t="str">
        <f>IF(AND($A8&lt;&gt;"",G$1&lt;&gt;""),IF(AND(Loonkostenforfait="Ja",OverigeKostenForfait="Ja"),0,IF(Loonkostenforfait="Ja",SUMIF('PP6'!$F$38:$F$53,$A8,'PP6'!$G$38:$G$53)*1.2,IF(OverigeKostenForfait="Ja",SUMIF('PP6'!$F$18:$F$33,$A8,'PP6'!$G$18:$G$33)*1.4,SUMIF('PP6'!$F:$F,$A8,'PP6'!$G:$G)))),"")</f>
        <v/>
      </c>
      <c r="H8" s="104" t="str">
        <f>IF(AND($A8&lt;&gt;"",H$1&lt;&gt;""),IF(AND(Loonkostenforfait="Ja",OverigeKostenForfait="Ja"),0,IF(Loonkostenforfait="Ja",SUMIF('PP7'!$F$38:$F$53,$A8,'PP7'!$G$38:$G$53)*1.2,IF(OverigeKostenForfait="Ja",SUMIF('PP7'!$F$18:$F$33,$A8,'PP7'!$G$18:$G$33)*1.4,SUMIF('PP7'!$F:$F,$A8,'PP7'!$G:$G)))),"")</f>
        <v/>
      </c>
      <c r="I8" s="104" t="str">
        <f>IF(AND($A8&lt;&gt;"",I$1&lt;&gt;""),IF(AND(Loonkostenforfait="Ja",OverigeKostenForfait="Ja"),0,IF(Loonkostenforfait="Ja",SUMIF('PP8'!$F$38:$F$53,$A8,'PP8'!$G$38:$G$53)*1.2,IF(OverigeKostenForfait="Ja",SUMIF('PP8'!$F$18:$F$33,$A8,'PP8'!$G$18:$G$33)*1.4,SUMIF('PP8'!$F:$F,$A8,'PP8'!$G:$G)))),"")</f>
        <v/>
      </c>
      <c r="J8" s="104" t="str">
        <f>IF(AND($A8&lt;&gt;"",J$1&lt;&gt;""),IF(AND(Loonkostenforfait="Ja",OverigeKostenForfait="Ja"),0,IF(Loonkostenforfait="Ja",SUMIF('PP9'!$F$38:$F$53,$A8,'PP9'!$G$38:$G$53)*1.2,IF(OverigeKostenForfait="Ja",SUMIF('PP9'!$F$18:$F$33,$A8,'PP9'!$G$18:$G$33)*1.4,SUMIF('PP9'!$F:$F,$A8,'PP9'!$G:$G)))),"")</f>
        <v/>
      </c>
      <c r="K8" s="104" t="str">
        <f>IF(AND($A8&lt;&gt;"",K$1&lt;&gt;""),IF(AND(Loonkostenforfait="Ja",OverigeKostenForfait="Ja"),0,IF(Loonkostenforfait="Ja",SUMIF('PP10'!$F$38:$F$53,$A8,'PP10'!$G$38:$G$53)*1.2,IF(OverigeKostenForfait="Ja",SUMIF('PP10'!$F$18:$F$33,$A8,'PP10'!$G$18:$G$33)*1.4,SUMIF('PP10'!$F:$F,$A8,'PP10'!$G:$G)))),"")</f>
        <v/>
      </c>
      <c r="L8" s="104" t="str">
        <f>IF(AND($A8&lt;&gt;"",L$1&lt;&gt;""),IF(AND(Loonkostenforfait="Ja",OverigeKostenForfait="Ja"),0,IF(Loonkostenforfait="Ja",SUMIF('PP11'!$F$38:$F$53,$A8,'PP11'!$G$38:$G$53)*1.2,IF(OverigeKostenForfait="Ja",SUMIF('PP11'!$F$18:$F$33,$A8,'PP11'!$G$18:$G$33)*1.4,SUMIF('PP11'!$F:$F,$A8,'PP11'!$G:$G)))),"")</f>
        <v/>
      </c>
      <c r="M8" s="104" t="str">
        <f>IF(AND($A8&lt;&gt;"",M$1&lt;&gt;""),IF(AND(Loonkostenforfait="Ja",OverigeKostenForfait="Ja"),0,IF(Loonkostenforfait="Ja",SUMIF('PP12'!$F$38:$F$53,$A8,'PP12'!$G$38:$G$53)*1.2,IF(OverigeKostenForfait="Ja",SUMIF('PP12'!$F$18:$F$33,$A8,'PP12'!$G$18:$G$33)*1.4,SUMIF('PP12'!$F:$F,$A8,'PP12'!$G:$G)))),"")</f>
        <v/>
      </c>
      <c r="N8" s="104" t="str">
        <f>IF(AND($A8&lt;&gt;"",N$1&lt;&gt;""),IF(AND(Loonkostenforfait="Ja",OverigeKostenForfait="Ja"),0,IF(Loonkostenforfait="Ja",SUMIF('PP13'!$F$38:$F$53,$A8,'PP13'!$G$38:$G$53)*1.2,IF(OverigeKostenForfait="Ja",SUMIF('PP13'!$F$18:$F$33,$A8,'PP13'!$G$18:$G$33)*1.4,SUMIF('PP13'!$F:$F,$A8,'PP13'!$G:$G)))),"")</f>
        <v/>
      </c>
      <c r="O8" s="104" t="str">
        <f>IF(AND($A8&lt;&gt;"",O$1&lt;&gt;""),IF(AND(Loonkostenforfait="Ja",OverigeKostenForfait="Ja"),0,IF(Loonkostenforfait="Ja",SUMIF('PP14'!$F$38:$F$53,$A8,'PP14'!$G$38:$G$53)*1.2,IF(OverigeKostenForfait="Ja",SUMIF('PP14'!$F$18:$F$33,$A8,'PP14'!$G$18:$G$33)*1.4,SUMIF('PP14'!$F:$F,$A8,'PP14'!$G:$G)))),"")</f>
        <v/>
      </c>
      <c r="P8" s="104" t="str">
        <f>IF(AND($A8&lt;&gt;"",P$1&lt;&gt;""),IF(AND(Loonkostenforfait="Ja",OverigeKostenForfait="Ja"),0,IF(Loonkostenforfait="Ja",SUMIF('PP15'!$F$38:$F$53,$A8,'PP15'!$G$38:$G$53)*1.2,IF(OverigeKostenForfait="Ja",SUMIF('PP15'!$F$18:$F$33,$A8,'PP15'!$G$18:$G$33)*1.4,SUMIF('PP15'!$F:$F,$A8,'PP15'!$G:$G)))),"")</f>
        <v/>
      </c>
      <c r="Q8" s="12">
        <f t="shared" si="0"/>
        <v>0</v>
      </c>
    </row>
    <row r="9" spans="1:17">
      <c r="A9" s="105" t="str">
        <f>Projectinformatie!G19</f>
        <v/>
      </c>
      <c r="B9" s="104" t="str">
        <f>IF(A9&lt;&gt;"",IF(AND(Loonkostenforfait="Ja",OverigeKostenForfait="Ja"),0,IF(Loonkostenforfait="Ja",SUMIF(Penvoerder!$F$38:$F$53,$A9,Penvoerder!$G$38:$G$53)*1.2,IF(OverigeKostenForfait="Ja",SUMIF(Penvoerder!$F$18:$F$33,$A9,Penvoerder!$G$18:$G$33)*1.4,SUMIF(Penvoerder!$F:$F,A9,Penvoerder!$G:$G)))),"")</f>
        <v/>
      </c>
      <c r="C9" s="104" t="str">
        <f>IF(AND($A9&lt;&gt;"",C$1&lt;&gt;""),IF(AND(Loonkostenforfait="Ja",OverigeKostenForfait="Ja"),0,IF(Loonkostenforfait="Ja",SUMIF('PP2'!$F$38:$F$53,$A9,'PP2'!$G$38:$G$53)*1.2,IF(OverigeKostenForfait="Ja",SUMIF('PP2'!$F$18:$F$33,$A9,'PP2'!$G$18:$G$33)*1.4,SUMIF('PP2'!$F:$F,$A9,'PP2'!$G:$G)))),"")</f>
        <v/>
      </c>
      <c r="D9" s="104" t="str">
        <f>IF(AND($A9&lt;&gt;"",D$1&lt;&gt;""),IF(AND(Loonkostenforfait="Ja",OverigeKostenForfait="Ja"),0,IF(Loonkostenforfait="Ja",SUMIF('PP3'!$F$38:$F$53,$A9,'PP3'!$G$38:$G$53)*1.2,IF(OverigeKostenForfait="Ja",SUMIF('PP3'!$F$18:$F$33,$A9,'PP3'!$G$18:$G$33)*1.4,SUMIF('PP3'!$F:$F,$A9,'PP3'!$G:$G)))),"")</f>
        <v/>
      </c>
      <c r="E9" s="104" t="str">
        <f>IF(AND($A9&lt;&gt;"",E$1&lt;&gt;""),IF(AND(Loonkostenforfait="Ja",OverigeKostenForfait="Ja"),0,IF(Loonkostenforfait="Ja",SUMIF('PP4'!$F$38:$F$53,$A9,'PP4'!$G$38:$G$53)*1.2,IF(OverigeKostenForfait="Ja",SUMIF('PP4'!$F$18:$F$33,$A9,'PP4'!$G$18:$G$33)*1.4,SUMIF('PP4'!$F:$F,$A9,'PP4'!$G:$G)))),"")</f>
        <v/>
      </c>
      <c r="F9" s="104" t="str">
        <f>IF(AND($A9&lt;&gt;"",F$1&lt;&gt;""),IF(AND(Loonkostenforfait="Ja",OverigeKostenForfait="Ja"),0,IF(Loonkostenforfait="Ja",SUMIF('PP5'!$F$38:$F$53,$A9,'PP5'!$G$38:$G$53)*1.2,IF(OverigeKostenForfait="Ja",SUMIF('PP5'!$F$18:$F$33,$A9,'PP5'!$G$18:$G$33)*1.4,SUMIF('PP5'!$F:$F,$A9,'PP5'!$G:$G)))),"")</f>
        <v/>
      </c>
      <c r="G9" s="104" t="str">
        <f>IF(AND($A9&lt;&gt;"",G$1&lt;&gt;""),IF(AND(Loonkostenforfait="Ja",OverigeKostenForfait="Ja"),0,IF(Loonkostenforfait="Ja",SUMIF('PP6'!$F$38:$F$53,$A9,'PP6'!$G$38:$G$53)*1.2,IF(OverigeKostenForfait="Ja",SUMIF('PP6'!$F$18:$F$33,$A9,'PP6'!$G$18:$G$33)*1.4,SUMIF('PP6'!$F:$F,$A9,'PP6'!$G:$G)))),"")</f>
        <v/>
      </c>
      <c r="H9" s="104" t="str">
        <f>IF(AND($A9&lt;&gt;"",H$1&lt;&gt;""),IF(AND(Loonkostenforfait="Ja",OverigeKostenForfait="Ja"),0,IF(Loonkostenforfait="Ja",SUMIF('PP7'!$F$38:$F$53,$A9,'PP7'!$G$38:$G$53)*1.2,IF(OverigeKostenForfait="Ja",SUMIF('PP7'!$F$18:$F$33,$A9,'PP7'!$G$18:$G$33)*1.4,SUMIF('PP7'!$F:$F,$A9,'PP7'!$G:$G)))),"")</f>
        <v/>
      </c>
      <c r="I9" s="104" t="str">
        <f>IF(AND($A9&lt;&gt;"",I$1&lt;&gt;""),IF(AND(Loonkostenforfait="Ja",OverigeKostenForfait="Ja"),0,IF(Loonkostenforfait="Ja",SUMIF('PP8'!$F$38:$F$53,$A9,'PP8'!$G$38:$G$53)*1.2,IF(OverigeKostenForfait="Ja",SUMIF('PP8'!$F$18:$F$33,$A9,'PP8'!$G$18:$G$33)*1.4,SUMIF('PP8'!$F:$F,$A9,'PP8'!$G:$G)))),"")</f>
        <v/>
      </c>
      <c r="J9" s="104" t="str">
        <f>IF(AND($A9&lt;&gt;"",J$1&lt;&gt;""),IF(AND(Loonkostenforfait="Ja",OverigeKostenForfait="Ja"),0,IF(Loonkostenforfait="Ja",SUMIF('PP9'!$F$38:$F$53,$A9,'PP9'!$G$38:$G$53)*1.2,IF(OverigeKostenForfait="Ja",SUMIF('PP9'!$F$18:$F$33,$A9,'PP9'!$G$18:$G$33)*1.4,SUMIF('PP9'!$F:$F,$A9,'PP9'!$G:$G)))),"")</f>
        <v/>
      </c>
      <c r="K9" s="104" t="str">
        <f>IF(AND($A9&lt;&gt;"",K$1&lt;&gt;""),IF(AND(Loonkostenforfait="Ja",OverigeKostenForfait="Ja"),0,IF(Loonkostenforfait="Ja",SUMIF('PP10'!$F$38:$F$53,$A9,'PP10'!$G$38:$G$53)*1.2,IF(OverigeKostenForfait="Ja",SUMIF('PP10'!$F$18:$F$33,$A9,'PP10'!$G$18:$G$33)*1.4,SUMIF('PP10'!$F:$F,$A9,'PP10'!$G:$G)))),"")</f>
        <v/>
      </c>
      <c r="L9" s="104" t="str">
        <f>IF(AND($A9&lt;&gt;"",L$1&lt;&gt;""),IF(AND(Loonkostenforfait="Ja",OverigeKostenForfait="Ja"),0,IF(Loonkostenforfait="Ja",SUMIF('PP11'!$F$38:$F$53,$A9,'PP11'!$G$38:$G$53)*1.2,IF(OverigeKostenForfait="Ja",SUMIF('PP11'!$F$18:$F$33,$A9,'PP11'!$G$18:$G$33)*1.4,SUMIF('PP11'!$F:$F,$A9,'PP11'!$G:$G)))),"")</f>
        <v/>
      </c>
      <c r="M9" s="104" t="str">
        <f>IF(AND($A9&lt;&gt;"",M$1&lt;&gt;""),IF(AND(Loonkostenforfait="Ja",OverigeKostenForfait="Ja"),0,IF(Loonkostenforfait="Ja",SUMIF('PP12'!$F$38:$F$53,$A9,'PP12'!$G$38:$G$53)*1.2,IF(OverigeKostenForfait="Ja",SUMIF('PP12'!$F$18:$F$33,$A9,'PP12'!$G$18:$G$33)*1.4,SUMIF('PP12'!$F:$F,$A9,'PP12'!$G:$G)))),"")</f>
        <v/>
      </c>
      <c r="N9" s="104" t="str">
        <f>IF(AND($A9&lt;&gt;"",N$1&lt;&gt;""),IF(AND(Loonkostenforfait="Ja",OverigeKostenForfait="Ja"),0,IF(Loonkostenforfait="Ja",SUMIF('PP13'!$F$38:$F$53,$A9,'PP13'!$G$38:$G$53)*1.2,IF(OverigeKostenForfait="Ja",SUMIF('PP13'!$F$18:$F$33,$A9,'PP13'!$G$18:$G$33)*1.4,SUMIF('PP13'!$F:$F,$A9,'PP13'!$G:$G)))),"")</f>
        <v/>
      </c>
      <c r="O9" s="104" t="str">
        <f>IF(AND($A9&lt;&gt;"",O$1&lt;&gt;""),IF(AND(Loonkostenforfait="Ja",OverigeKostenForfait="Ja"),0,IF(Loonkostenforfait="Ja",SUMIF('PP14'!$F$38:$F$53,$A9,'PP14'!$G$38:$G$53)*1.2,IF(OverigeKostenForfait="Ja",SUMIF('PP14'!$F$18:$F$33,$A9,'PP14'!$G$18:$G$33)*1.4,SUMIF('PP14'!$F:$F,$A9,'PP14'!$G:$G)))),"")</f>
        <v/>
      </c>
      <c r="P9" s="104" t="str">
        <f>IF(AND($A9&lt;&gt;"",P$1&lt;&gt;""),IF(AND(Loonkostenforfait="Ja",OverigeKostenForfait="Ja"),0,IF(Loonkostenforfait="Ja",SUMIF('PP15'!$F$38:$F$53,$A9,'PP15'!$G$38:$G$53)*1.2,IF(OverigeKostenForfait="Ja",SUMIF('PP15'!$F$18:$F$33,$A9,'PP15'!$G$18:$G$33)*1.4,SUMIF('PP15'!$F:$F,$A9,'PP15'!$G:$G)))),"")</f>
        <v/>
      </c>
      <c r="Q9" s="12">
        <f t="shared" si="0"/>
        <v>0</v>
      </c>
    </row>
    <row r="10" spans="1:17">
      <c r="A10" s="105" t="str">
        <f>Projectinformatie!G20</f>
        <v/>
      </c>
      <c r="B10" s="104" t="str">
        <f>IF(A10&lt;&gt;"",IF(AND(Loonkostenforfait="Ja",OverigeKostenForfait="Ja"),0,IF(Loonkostenforfait="Ja",SUMIF(Penvoerder!$F$38:$F$53,$A10,Penvoerder!$G$38:$G$53)*1.2,IF(OverigeKostenForfait="Ja",SUMIF(Penvoerder!$F$18:$F$33,$A10,Penvoerder!$G$18:$G$33)*1.4,SUMIF(Penvoerder!$F:$F,A10,Penvoerder!$G:$G)))),"")</f>
        <v/>
      </c>
      <c r="C10" s="104" t="str">
        <f>IF(AND($A10&lt;&gt;"",C$1&lt;&gt;""),IF(AND(Loonkostenforfait="Ja",OverigeKostenForfait="Ja"),0,IF(Loonkostenforfait="Ja",SUMIF('PP2'!$F$38:$F$53,$A10,'PP2'!$G$38:$G$53)*1.2,IF(OverigeKostenForfait="Ja",SUMIF('PP2'!$F$18:$F$33,$A10,'PP2'!$G$18:$G$33)*1.4,SUMIF('PP2'!$F:$F,$A10,'PP2'!$G:$G)))),"")</f>
        <v/>
      </c>
      <c r="D10" s="104" t="str">
        <f>IF(AND($A10&lt;&gt;"",D$1&lt;&gt;""),IF(AND(Loonkostenforfait="Ja",OverigeKostenForfait="Ja"),0,IF(Loonkostenforfait="Ja",SUMIF('PP3'!$F$38:$F$53,$A10,'PP3'!$G$38:$G$53)*1.2,IF(OverigeKostenForfait="Ja",SUMIF('PP3'!$F$18:$F$33,$A10,'PP3'!$G$18:$G$33)*1.4,SUMIF('PP3'!$F:$F,$A10,'PP3'!$G:$G)))),"")</f>
        <v/>
      </c>
      <c r="E10" s="104" t="str">
        <f>IF(AND($A10&lt;&gt;"",E$1&lt;&gt;""),IF(AND(Loonkostenforfait="Ja",OverigeKostenForfait="Ja"),0,IF(Loonkostenforfait="Ja",SUMIF('PP4'!$F$38:$F$53,$A10,'PP4'!$G$38:$G$53)*1.2,IF(OverigeKostenForfait="Ja",SUMIF('PP4'!$F$18:$F$33,$A10,'PP4'!$G$18:$G$33)*1.4,SUMIF('PP4'!$F:$F,$A10,'PP4'!$G:$G)))),"")</f>
        <v/>
      </c>
      <c r="F10" s="104" t="str">
        <f>IF(AND($A10&lt;&gt;"",F$1&lt;&gt;""),IF(AND(Loonkostenforfait="Ja",OverigeKostenForfait="Ja"),0,IF(Loonkostenforfait="Ja",SUMIF('PP5'!$F$38:$F$53,$A10,'PP5'!$G$38:$G$53)*1.2,IF(OverigeKostenForfait="Ja",SUMIF('PP5'!$F$18:$F$33,$A10,'PP5'!$G$18:$G$33)*1.4,SUMIF('PP5'!$F:$F,$A10,'PP5'!$G:$G)))),"")</f>
        <v/>
      </c>
      <c r="G10" s="104" t="str">
        <f>IF(AND($A10&lt;&gt;"",G$1&lt;&gt;""),IF(AND(Loonkostenforfait="Ja",OverigeKostenForfait="Ja"),0,IF(Loonkostenforfait="Ja",SUMIF('PP6'!$F$38:$F$53,$A10,'PP6'!$G$38:$G$53)*1.2,IF(OverigeKostenForfait="Ja",SUMIF('PP6'!$F$18:$F$33,$A10,'PP6'!$G$18:$G$33)*1.4,SUMIF('PP6'!$F:$F,$A10,'PP6'!$G:$G)))),"")</f>
        <v/>
      </c>
      <c r="H10" s="104" t="str">
        <f>IF(AND($A10&lt;&gt;"",H$1&lt;&gt;""),IF(AND(Loonkostenforfait="Ja",OverigeKostenForfait="Ja"),0,IF(Loonkostenforfait="Ja",SUMIF('PP7'!$F$38:$F$53,$A10,'PP7'!$G$38:$G$53)*1.2,IF(OverigeKostenForfait="Ja",SUMIF('PP7'!$F$18:$F$33,$A10,'PP7'!$G$18:$G$33)*1.4,SUMIF('PP7'!$F:$F,$A10,'PP7'!$G:$G)))),"")</f>
        <v/>
      </c>
      <c r="I10" s="104" t="str">
        <f>IF(AND($A10&lt;&gt;"",I$1&lt;&gt;""),IF(AND(Loonkostenforfait="Ja",OverigeKostenForfait="Ja"),0,IF(Loonkostenforfait="Ja",SUMIF('PP8'!$F$38:$F$53,$A10,'PP8'!$G$38:$G$53)*1.2,IF(OverigeKostenForfait="Ja",SUMIF('PP8'!$F$18:$F$33,$A10,'PP8'!$G$18:$G$33)*1.4,SUMIF('PP8'!$F:$F,$A10,'PP8'!$G:$G)))),"")</f>
        <v/>
      </c>
      <c r="J10" s="104" t="str">
        <f>IF(AND($A10&lt;&gt;"",J$1&lt;&gt;""),IF(AND(Loonkostenforfait="Ja",OverigeKostenForfait="Ja"),0,IF(Loonkostenforfait="Ja",SUMIF('PP9'!$F$38:$F$53,$A10,'PP9'!$G$38:$G$53)*1.2,IF(OverigeKostenForfait="Ja",SUMIF('PP9'!$F$18:$F$33,$A10,'PP9'!$G$18:$G$33)*1.4,SUMIF('PP9'!$F:$F,$A10,'PP9'!$G:$G)))),"")</f>
        <v/>
      </c>
      <c r="K10" s="104" t="str">
        <f>IF(AND($A10&lt;&gt;"",K$1&lt;&gt;""),IF(AND(Loonkostenforfait="Ja",OverigeKostenForfait="Ja"),0,IF(Loonkostenforfait="Ja",SUMIF('PP10'!$F$38:$F$53,$A10,'PP10'!$G$38:$G$53)*1.2,IF(OverigeKostenForfait="Ja",SUMIF('PP10'!$F$18:$F$33,$A10,'PP10'!$G$18:$G$33)*1.4,SUMIF('PP10'!$F:$F,$A10,'PP10'!$G:$G)))),"")</f>
        <v/>
      </c>
      <c r="L10" s="104" t="str">
        <f>IF(AND($A10&lt;&gt;"",L$1&lt;&gt;""),IF(AND(Loonkostenforfait="Ja",OverigeKostenForfait="Ja"),0,IF(Loonkostenforfait="Ja",SUMIF('PP11'!$F$38:$F$53,$A10,'PP11'!$G$38:$G$53)*1.2,IF(OverigeKostenForfait="Ja",SUMIF('PP11'!$F$18:$F$33,$A10,'PP11'!$G$18:$G$33)*1.4,SUMIF('PP11'!$F:$F,$A10,'PP11'!$G:$G)))),"")</f>
        <v/>
      </c>
      <c r="M10" s="104" t="str">
        <f>IF(AND($A10&lt;&gt;"",M$1&lt;&gt;""),IF(AND(Loonkostenforfait="Ja",OverigeKostenForfait="Ja"),0,IF(Loonkostenforfait="Ja",SUMIF('PP12'!$F$38:$F$53,$A10,'PP12'!$G$38:$G$53)*1.2,IF(OverigeKostenForfait="Ja",SUMIF('PP12'!$F$18:$F$33,$A10,'PP12'!$G$18:$G$33)*1.4,SUMIF('PP12'!$F:$F,$A10,'PP12'!$G:$G)))),"")</f>
        <v/>
      </c>
      <c r="N10" s="104" t="str">
        <f>IF(AND($A10&lt;&gt;"",N$1&lt;&gt;""),IF(AND(Loonkostenforfait="Ja",OverigeKostenForfait="Ja"),0,IF(Loonkostenforfait="Ja",SUMIF('PP13'!$F$38:$F$53,$A10,'PP13'!$G$38:$G$53)*1.2,IF(OverigeKostenForfait="Ja",SUMIF('PP13'!$F$18:$F$33,$A10,'PP13'!$G$18:$G$33)*1.4,SUMIF('PP13'!$F:$F,$A10,'PP13'!$G:$G)))),"")</f>
        <v/>
      </c>
      <c r="O10" s="104" t="str">
        <f>IF(AND($A10&lt;&gt;"",O$1&lt;&gt;""),IF(AND(Loonkostenforfait="Ja",OverigeKostenForfait="Ja"),0,IF(Loonkostenforfait="Ja",SUMIF('PP14'!$F$38:$F$53,$A10,'PP14'!$G$38:$G$53)*1.2,IF(OverigeKostenForfait="Ja",SUMIF('PP14'!$F$18:$F$33,$A10,'PP14'!$G$18:$G$33)*1.4,SUMIF('PP14'!$F:$F,$A10,'PP14'!$G:$G)))),"")</f>
        <v/>
      </c>
      <c r="P10" s="104" t="str">
        <f>IF(AND($A10&lt;&gt;"",P$1&lt;&gt;""),IF(AND(Loonkostenforfait="Ja",OverigeKostenForfait="Ja"),0,IF(Loonkostenforfait="Ja",SUMIF('PP15'!$F$38:$F$53,$A10,'PP15'!$G$38:$G$53)*1.2,IF(OverigeKostenForfait="Ja",SUMIF('PP15'!$F$18:$F$33,$A10,'PP15'!$G$18:$G$33)*1.4,SUMIF('PP15'!$F:$F,$A10,'PP15'!$G:$G)))),"")</f>
        <v/>
      </c>
      <c r="Q10" s="12">
        <f t="shared" si="0"/>
        <v>0</v>
      </c>
    </row>
    <row r="11" spans="1:17">
      <c r="A11" s="105" t="str">
        <f>Projectinformatie!G21</f>
        <v/>
      </c>
      <c r="B11" s="104" t="str">
        <f>IF(A11&lt;&gt;"",IF(AND(Loonkostenforfait="Ja",OverigeKostenForfait="Ja"),0,IF(Loonkostenforfait="Ja",SUMIF(Penvoerder!$F$38:$F$53,$A11,Penvoerder!$G$38:$G$53)*1.2,IF(OverigeKostenForfait="Ja",SUMIF(Penvoerder!$F$18:$F$33,$A11,Penvoerder!$G$18:$G$33)*1.4,SUMIF(Penvoerder!$F:$F,A11,Penvoerder!$G:$G)))),"")</f>
        <v/>
      </c>
      <c r="C11" s="104" t="str">
        <f>IF(AND($A11&lt;&gt;"",C$1&lt;&gt;""),IF(AND(Loonkostenforfait="Ja",OverigeKostenForfait="Ja"),0,IF(Loonkostenforfait="Ja",SUMIF('PP2'!$F$38:$F$53,$A11,'PP2'!$G$38:$G$53)*1.2,IF(OverigeKostenForfait="Ja",SUMIF('PP2'!$F$18:$F$33,$A11,'PP2'!$G$18:$G$33)*1.4,SUMIF('PP2'!$F:$F,$A11,'PP2'!$G:$G)))),"")</f>
        <v/>
      </c>
      <c r="D11" s="104" t="str">
        <f>IF(AND($A11&lt;&gt;"",D$1&lt;&gt;""),IF(AND(Loonkostenforfait="Ja",OverigeKostenForfait="Ja"),0,IF(Loonkostenforfait="Ja",SUMIF('PP3'!$F$38:$F$53,$A11,'PP3'!$G$38:$G$53)*1.2,IF(OverigeKostenForfait="Ja",SUMIF('PP3'!$F$18:$F$33,$A11,'PP3'!$G$18:$G$33)*1.4,SUMIF('PP3'!$F:$F,$A11,'PP3'!$G:$G)))),"")</f>
        <v/>
      </c>
      <c r="E11" s="104" t="str">
        <f>IF(AND($A11&lt;&gt;"",E$1&lt;&gt;""),IF(AND(Loonkostenforfait="Ja",OverigeKostenForfait="Ja"),0,IF(Loonkostenforfait="Ja",SUMIF('PP4'!$F$38:$F$53,$A11,'PP4'!$G$38:$G$53)*1.2,IF(OverigeKostenForfait="Ja",SUMIF('PP4'!$F$18:$F$33,$A11,'PP4'!$G$18:$G$33)*1.4,SUMIF('PP4'!$F:$F,$A11,'PP4'!$G:$G)))),"")</f>
        <v/>
      </c>
      <c r="F11" s="104" t="str">
        <f>IF(AND($A11&lt;&gt;"",F$1&lt;&gt;""),IF(AND(Loonkostenforfait="Ja",OverigeKostenForfait="Ja"),0,IF(Loonkostenforfait="Ja",SUMIF('PP5'!$F$38:$F$53,$A11,'PP5'!$G$38:$G$53)*1.2,IF(OverigeKostenForfait="Ja",SUMIF('PP5'!$F$18:$F$33,$A11,'PP5'!$G$18:$G$33)*1.4,SUMIF('PP5'!$F:$F,$A11,'PP5'!$G:$G)))),"")</f>
        <v/>
      </c>
      <c r="G11" s="104" t="str">
        <f>IF(AND($A11&lt;&gt;"",G$1&lt;&gt;""),IF(AND(Loonkostenforfait="Ja",OverigeKostenForfait="Ja"),0,IF(Loonkostenforfait="Ja",SUMIF('PP6'!$F$38:$F$53,$A11,'PP6'!$G$38:$G$53)*1.2,IF(OverigeKostenForfait="Ja",SUMIF('PP6'!$F$18:$F$33,$A11,'PP6'!$G$18:$G$33)*1.4,SUMIF('PP6'!$F:$F,$A11,'PP6'!$G:$G)))),"")</f>
        <v/>
      </c>
      <c r="H11" s="104" t="str">
        <f>IF(AND($A11&lt;&gt;"",H$1&lt;&gt;""),IF(AND(Loonkostenforfait="Ja",OverigeKostenForfait="Ja"),0,IF(Loonkostenforfait="Ja",SUMIF('PP7'!$F$38:$F$53,$A11,'PP7'!$G$38:$G$53)*1.2,IF(OverigeKostenForfait="Ja",SUMIF('PP7'!$F$18:$F$33,$A11,'PP7'!$G$18:$G$33)*1.4,SUMIF('PP7'!$F:$F,$A11,'PP7'!$G:$G)))),"")</f>
        <v/>
      </c>
      <c r="I11" s="104" t="str">
        <f>IF(AND($A11&lt;&gt;"",I$1&lt;&gt;""),IF(AND(Loonkostenforfait="Ja",OverigeKostenForfait="Ja"),0,IF(Loonkostenforfait="Ja",SUMIF('PP8'!$F$38:$F$53,$A11,'PP8'!$G$38:$G$53)*1.2,IF(OverigeKostenForfait="Ja",SUMIF('PP8'!$F$18:$F$33,$A11,'PP8'!$G$18:$G$33)*1.4,SUMIF('PP8'!$F:$F,$A11,'PP8'!$G:$G)))),"")</f>
        <v/>
      </c>
      <c r="J11" s="104" t="str">
        <f>IF(AND($A11&lt;&gt;"",J$1&lt;&gt;""),IF(AND(Loonkostenforfait="Ja",OverigeKostenForfait="Ja"),0,IF(Loonkostenforfait="Ja",SUMIF('PP9'!$F$38:$F$53,$A11,'PP9'!$G$38:$G$53)*1.2,IF(OverigeKostenForfait="Ja",SUMIF('PP9'!$F$18:$F$33,$A11,'PP9'!$G$18:$G$33)*1.4,SUMIF('PP9'!$F:$F,$A11,'PP9'!$G:$G)))),"")</f>
        <v/>
      </c>
      <c r="K11" s="104" t="str">
        <f>IF(AND($A11&lt;&gt;"",K$1&lt;&gt;""),IF(AND(Loonkostenforfait="Ja",OverigeKostenForfait="Ja"),0,IF(Loonkostenforfait="Ja",SUMIF('PP10'!$F$38:$F$53,$A11,'PP10'!$G$38:$G$53)*1.2,IF(OverigeKostenForfait="Ja",SUMIF('PP10'!$F$18:$F$33,$A11,'PP10'!$G$18:$G$33)*1.4,SUMIF('PP10'!$F:$F,$A11,'PP10'!$G:$G)))),"")</f>
        <v/>
      </c>
      <c r="L11" s="104" t="str">
        <f>IF(AND($A11&lt;&gt;"",L$1&lt;&gt;""),IF(AND(Loonkostenforfait="Ja",OverigeKostenForfait="Ja"),0,IF(Loonkostenforfait="Ja",SUMIF('PP11'!$F$38:$F$53,$A11,'PP11'!$G$38:$G$53)*1.2,IF(OverigeKostenForfait="Ja",SUMIF('PP11'!$F$18:$F$33,$A11,'PP11'!$G$18:$G$33)*1.4,SUMIF('PP11'!$F:$F,$A11,'PP11'!$G:$G)))),"")</f>
        <v/>
      </c>
      <c r="M11" s="104" t="str">
        <f>IF(AND($A11&lt;&gt;"",M$1&lt;&gt;""),IF(AND(Loonkostenforfait="Ja",OverigeKostenForfait="Ja"),0,IF(Loonkostenforfait="Ja",SUMIF('PP12'!$F$38:$F$53,$A11,'PP12'!$G$38:$G$53)*1.2,IF(OverigeKostenForfait="Ja",SUMIF('PP12'!$F$18:$F$33,$A11,'PP12'!$G$18:$G$33)*1.4,SUMIF('PP12'!$F:$F,$A11,'PP12'!$G:$G)))),"")</f>
        <v/>
      </c>
      <c r="N11" s="104" t="str">
        <f>IF(AND($A11&lt;&gt;"",N$1&lt;&gt;""),IF(AND(Loonkostenforfait="Ja",OverigeKostenForfait="Ja"),0,IF(Loonkostenforfait="Ja",SUMIF('PP13'!$F$38:$F$53,$A11,'PP13'!$G$38:$G$53)*1.2,IF(OverigeKostenForfait="Ja",SUMIF('PP13'!$F$18:$F$33,$A11,'PP13'!$G$18:$G$33)*1.4,SUMIF('PP13'!$F:$F,$A11,'PP13'!$G:$G)))),"")</f>
        <v/>
      </c>
      <c r="O11" s="104" t="str">
        <f>IF(AND($A11&lt;&gt;"",O$1&lt;&gt;""),IF(AND(Loonkostenforfait="Ja",OverigeKostenForfait="Ja"),0,IF(Loonkostenforfait="Ja",SUMIF('PP14'!$F$38:$F$53,$A11,'PP14'!$G$38:$G$53)*1.2,IF(OverigeKostenForfait="Ja",SUMIF('PP14'!$F$18:$F$33,$A11,'PP14'!$G$18:$G$33)*1.4,SUMIF('PP14'!$F:$F,$A11,'PP14'!$G:$G)))),"")</f>
        <v/>
      </c>
      <c r="P11" s="104" t="str">
        <f>IF(AND($A11&lt;&gt;"",P$1&lt;&gt;""),IF(AND(Loonkostenforfait="Ja",OverigeKostenForfait="Ja"),0,IF(Loonkostenforfait="Ja",SUMIF('PP15'!$F$38:$F$53,$A11,'PP15'!$G$38:$G$53)*1.2,IF(OverigeKostenForfait="Ja",SUMIF('PP15'!$F$18:$F$33,$A11,'PP15'!$G$18:$G$33)*1.4,SUMIF('PP15'!$F:$F,$A11,'PP15'!$G:$G)))),"")</f>
        <v/>
      </c>
      <c r="Q11" s="12">
        <f t="shared" si="0"/>
        <v>0</v>
      </c>
    </row>
    <row r="12" spans="1:17">
      <c r="A12" s="105" t="s">
        <v>134</v>
      </c>
      <c r="B12" s="106">
        <f>SUM(B2:B11)</f>
        <v>0</v>
      </c>
      <c r="C12" s="106">
        <f>SUM(C2:C11)</f>
        <v>0</v>
      </c>
      <c r="D12" s="106">
        <f t="shared" ref="D12:P12" si="1">SUM(D2:D11)</f>
        <v>0</v>
      </c>
      <c r="E12" s="106">
        <f t="shared" si="1"/>
        <v>0</v>
      </c>
      <c r="F12" s="106">
        <f t="shared" si="1"/>
        <v>0</v>
      </c>
      <c r="G12" s="106">
        <f t="shared" si="1"/>
        <v>0</v>
      </c>
      <c r="H12" s="106">
        <f t="shared" si="1"/>
        <v>0</v>
      </c>
      <c r="I12" s="106">
        <f t="shared" si="1"/>
        <v>0</v>
      </c>
      <c r="J12" s="106">
        <f t="shared" si="1"/>
        <v>0</v>
      </c>
      <c r="K12" s="106">
        <f t="shared" si="1"/>
        <v>0</v>
      </c>
      <c r="L12" s="106">
        <f t="shared" si="1"/>
        <v>0</v>
      </c>
      <c r="M12" s="106">
        <f t="shared" si="1"/>
        <v>0</v>
      </c>
      <c r="N12" s="106">
        <f t="shared" si="1"/>
        <v>0</v>
      </c>
      <c r="O12" s="106">
        <f t="shared" si="1"/>
        <v>0</v>
      </c>
      <c r="P12" s="106">
        <f t="shared" si="1"/>
        <v>0</v>
      </c>
      <c r="Q12" s="141">
        <f>SUM(Q2:Q11)</f>
        <v>0</v>
      </c>
    </row>
    <row r="13" spans="1:17" ht="13.5" thickBot="1"/>
    <row r="14" spans="1:17" ht="13.5" thickBot="1">
      <c r="J14" s="115" t="s">
        <v>135</v>
      </c>
      <c r="K14" s="116"/>
      <c r="L14" s="116"/>
      <c r="M14" s="116"/>
      <c r="N14" s="116"/>
      <c r="O14" s="116"/>
      <c r="P14" s="116"/>
      <c r="Q14" s="117">
        <f>Penvoerder!G56+'PP2'!G54+'PP3'!G54+'PP4'!G54+'PP5'!G54+'PP6'!G54+'PP7'!G54+'PP8'!G54+'PP9'!G54+'PP10'!G54+'PP11'!G54+'PP12'!G54+'PP13'!G54+'PP14'!G54+'PP15'!G54</f>
        <v>0</v>
      </c>
    </row>
    <row r="15" spans="1:17" ht="13.5" thickBot="1"/>
    <row r="16" spans="1:17" ht="13.5" thickBot="1">
      <c r="J16" s="115" t="s">
        <v>136</v>
      </c>
      <c r="K16" s="116"/>
      <c r="L16" s="116"/>
      <c r="M16" s="116"/>
      <c r="N16" s="116"/>
      <c r="O16" s="116"/>
      <c r="P16" s="116"/>
      <c r="Q16" s="117">
        <f>Q12-Q14</f>
        <v>0</v>
      </c>
    </row>
  </sheetData>
  <sheetProtection sheet="1" objects="1" scenarios="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1">
    <tabColor rgb="FF002060"/>
    <pageSetUpPr fitToPage="1"/>
  </sheetPr>
  <dimension ref="A1:J65404"/>
  <sheetViews>
    <sheetView workbookViewId="0">
      <selection activeCell="B39" sqref="B39"/>
    </sheetView>
  </sheetViews>
  <sheetFormatPr defaultColWidth="9.140625" defaultRowHeight="11.25"/>
  <cols>
    <col min="1" max="1" width="10.140625" style="2" customWidth="1"/>
    <col min="2" max="2" width="30.7109375" style="2" customWidth="1"/>
    <col min="3" max="4" width="13.28515625" style="2" customWidth="1"/>
    <col min="5" max="5" width="14.7109375" style="2" bestFit="1" customWidth="1"/>
    <col min="6" max="9" width="13.28515625" style="2" customWidth="1"/>
    <col min="10" max="10" width="22" style="2" customWidth="1"/>
    <col min="11" max="16384" width="9.140625" style="2"/>
  </cols>
  <sheetData>
    <row r="1" spans="1:10">
      <c r="A1" s="1" t="s">
        <v>92</v>
      </c>
    </row>
    <row r="2" spans="1:10" ht="12" thickBot="1">
      <c r="A2" s="1"/>
    </row>
    <row r="3" spans="1:10" ht="45.75" thickBot="1">
      <c r="A3" s="3" t="s">
        <v>0</v>
      </c>
      <c r="B3" s="4" t="s">
        <v>1</v>
      </c>
      <c r="C3" s="5" t="s">
        <v>14</v>
      </c>
      <c r="D3" s="6" t="s">
        <v>39</v>
      </c>
      <c r="E3" s="6" t="s">
        <v>139</v>
      </c>
      <c r="F3" s="6" t="s">
        <v>82</v>
      </c>
      <c r="G3" s="6" t="s">
        <v>8</v>
      </c>
      <c r="H3" s="6" t="s">
        <v>6</v>
      </c>
      <c r="I3" s="6" t="s">
        <v>7</v>
      </c>
      <c r="J3" s="6" t="s">
        <v>133</v>
      </c>
    </row>
    <row r="4" spans="1:10">
      <c r="A4" s="97">
        <v>1</v>
      </c>
      <c r="B4" s="109" t="str">
        <f>IF(AND(Penvoerder!C5="",Penvoerder!G58&lt;&gt;0),IF(Penvoerder!C5="","Penvoerder",Penvoerder!C5),IF(Penvoerder!C5="","Penvoerder",Penvoerder!C5))</f>
        <v>Penvoerder</v>
      </c>
      <c r="C4" s="109" t="str">
        <f>IF(Penvoerder!C7&lt;&gt;"",Penvoerder!C7,"")</f>
        <v/>
      </c>
      <c r="D4" s="98">
        <f>Penvoerder!E90</f>
        <v>0</v>
      </c>
      <c r="E4" s="98">
        <f>+Penvoerder!F90</f>
        <v>0</v>
      </c>
      <c r="F4" s="98">
        <f>+Penvoerder!G90</f>
        <v>0</v>
      </c>
      <c r="G4" s="98">
        <f>+Penvoerder!G58</f>
        <v>0</v>
      </c>
      <c r="H4" s="98">
        <f>IF((G4-D4)&lt;&gt;0,(E4+F4),0)</f>
        <v>0</v>
      </c>
      <c r="I4" s="99">
        <f>IF(H4&lt;&gt;0,H4/G4,0)</f>
        <v>0</v>
      </c>
      <c r="J4" s="1" t="str">
        <f>IF(G4&lt;&gt;"",IF(ROUND(G4-F4-E4-D4,0)=0,"Akkoord","Financiering sluit niet"),"")</f>
        <v>Akkoord</v>
      </c>
    </row>
    <row r="5" spans="1:10">
      <c r="A5" s="100">
        <v>2</v>
      </c>
      <c r="B5" s="110" t="str">
        <f>IF(AND('PP2'!C5="",'PP2'!G56&lt;&gt;0),IF('PP2'!C5="","Partner 2",'PP2'!C5),IF('PP2'!C5="","",'PP2'!C5))</f>
        <v/>
      </c>
      <c r="C5" s="110" t="str">
        <f>IF('PP2'!C7&lt;&gt;"",'PP2'!C7,"")</f>
        <v/>
      </c>
      <c r="D5" s="98" t="str">
        <f>IF(B5&lt;&gt;"",'PP2'!E88,"")</f>
        <v/>
      </c>
      <c r="E5" s="98" t="str">
        <f>IF(B5&lt;&gt;"",'PP2'!F88,"")</f>
        <v/>
      </c>
      <c r="F5" s="98" t="str">
        <f>IF(B5&lt;&gt;"",'PP2'!G88,"")</f>
        <v/>
      </c>
      <c r="G5" s="98" t="str">
        <f>+'per partner - per kostensoort'!O5</f>
        <v/>
      </c>
      <c r="H5" s="98" t="str">
        <f>IF(ISERROR(IF((G5-D5)&lt;&gt;0,(E5+F5),0)),"",IF((G5-D5)&lt;&gt;0,(E5+F5),0))</f>
        <v/>
      </c>
      <c r="I5" s="99" t="str">
        <f>IF(ISERROR(IF(H5&lt;&gt;0,H5/G5,0)),"",IF(H5&lt;&gt;0,H5/G5,0))</f>
        <v/>
      </c>
      <c r="J5" s="1" t="str">
        <f t="shared" ref="J5:J19" si="0">IF(G5&lt;&gt;"",IF(ROUND(G5-F5-E5-D5,0)=0,"Akkoord","Financiering sluit niet"),"")</f>
        <v/>
      </c>
    </row>
    <row r="6" spans="1:10">
      <c r="A6" s="100">
        <v>3</v>
      </c>
      <c r="B6" s="110" t="str">
        <f>IF(AND('PP3'!C5="",'PP3'!G56&lt;&gt;0),IF('PP3'!C5="","Partner 3",'PP3'!C5),IF('PP3'!C5="","",'PP3'!C5))</f>
        <v/>
      </c>
      <c r="C6" s="110" t="str">
        <f>IF('PP3'!C7&lt;&gt;"",'PP3'!C7,"")</f>
        <v/>
      </c>
      <c r="D6" s="98" t="str">
        <f>IF(B6&lt;&gt;"",'PP3'!E88,"")</f>
        <v/>
      </c>
      <c r="E6" s="98" t="str">
        <f>IF(B6&lt;&gt;"",'PP3'!F88,"")</f>
        <v/>
      </c>
      <c r="F6" s="98" t="str">
        <f>IF(B6&lt;&gt;"",'PP3'!G88,"")</f>
        <v/>
      </c>
      <c r="G6" s="98" t="str">
        <f>+'per partner - per kostensoort'!O6</f>
        <v/>
      </c>
      <c r="H6" s="98" t="str">
        <f t="shared" ref="H6:H18" si="1">IF(ISERROR(IF((G6-D6)&lt;&gt;0,(E6+F6),0)),"",IF((G6-D6)&lt;&gt;0,(E6+F6),0))</f>
        <v/>
      </c>
      <c r="I6" s="99" t="str">
        <f t="shared" ref="I6:I18" si="2">IF(ISERROR(IF(H6&lt;&gt;0,H6/G6,0)),"",IF(H6&lt;&gt;0,H6/G6,0))</f>
        <v/>
      </c>
      <c r="J6" s="1" t="str">
        <f t="shared" si="0"/>
        <v/>
      </c>
    </row>
    <row r="7" spans="1:10">
      <c r="A7" s="100">
        <v>4</v>
      </c>
      <c r="B7" s="110" t="str">
        <f>IF(AND('PP4'!C5="",'PP4'!G56&lt;&gt;0),IF('PP4'!C5="","Partner 4",'PP4'!C5),IF('PP4'!C5="","",'PP4'!C5))</f>
        <v/>
      </c>
      <c r="C7" s="110" t="str">
        <f>IF('PP4'!C7&lt;&gt;"",'PP4'!C7,"")</f>
        <v/>
      </c>
      <c r="D7" s="98" t="str">
        <f>IF(B7&lt;&gt;"",'PP4'!E88,"")</f>
        <v/>
      </c>
      <c r="E7" s="98" t="str">
        <f>IF(B7&lt;&gt;"",'PP4'!F88,"")</f>
        <v/>
      </c>
      <c r="F7" s="98" t="str">
        <f>IF(B7&lt;&gt;"",'PP4'!G88,"")</f>
        <v/>
      </c>
      <c r="G7" s="98" t="str">
        <f>+'per partner - per kostensoort'!O7</f>
        <v/>
      </c>
      <c r="H7" s="98" t="str">
        <f t="shared" si="1"/>
        <v/>
      </c>
      <c r="I7" s="99" t="str">
        <f t="shared" si="2"/>
        <v/>
      </c>
      <c r="J7" s="1" t="str">
        <f t="shared" si="0"/>
        <v/>
      </c>
    </row>
    <row r="8" spans="1:10">
      <c r="A8" s="100">
        <v>5</v>
      </c>
      <c r="B8" s="110" t="str">
        <f>IF(AND('PP5'!C5="",'PP5'!G56&lt;&gt;0),IF('PP5'!C5="","Partner 5",'PP5'!C5),IF('PP5'!C5="","",'PP5'!C5))</f>
        <v/>
      </c>
      <c r="C8" s="110" t="str">
        <f>IF('PP5'!C7&lt;&gt;"",'PP5'!C7,"")</f>
        <v/>
      </c>
      <c r="D8" s="98" t="str">
        <f>IF(B8&lt;&gt;"",'PP5'!E88,"")</f>
        <v/>
      </c>
      <c r="E8" s="98" t="str">
        <f>IF(B8&lt;&gt;"",'PP5'!F88,"")</f>
        <v/>
      </c>
      <c r="F8" s="98" t="str">
        <f>IF(B8&lt;&gt;"",'PP5'!G88,"")</f>
        <v/>
      </c>
      <c r="G8" s="98" t="str">
        <f>+'per partner - per kostensoort'!O8</f>
        <v/>
      </c>
      <c r="H8" s="98" t="str">
        <f t="shared" si="1"/>
        <v/>
      </c>
      <c r="I8" s="99" t="str">
        <f t="shared" si="2"/>
        <v/>
      </c>
      <c r="J8" s="1" t="str">
        <f t="shared" si="0"/>
        <v/>
      </c>
    </row>
    <row r="9" spans="1:10">
      <c r="A9" s="100">
        <v>6</v>
      </c>
      <c r="B9" s="110" t="str">
        <f>IF(AND('PP6'!C5="",'PP6'!G56&lt;&gt;0),IF('PP6'!C5="","Partner 6",'PP6'!C5),IF('PP6'!C5="","",'PP6'!C5))</f>
        <v/>
      </c>
      <c r="C9" s="110" t="str">
        <f>IF('PP6'!C7&lt;&gt;"",'PP6'!C7,"")</f>
        <v/>
      </c>
      <c r="D9" s="98" t="str">
        <f>IF(B9&lt;&gt;"",'PP6'!E88,"")</f>
        <v/>
      </c>
      <c r="E9" s="98" t="str">
        <f>IF(B9&lt;&gt;"",'PP6'!F88,"")</f>
        <v/>
      </c>
      <c r="F9" s="98" t="str">
        <f>IF(B9&lt;&gt;"",'PP6'!G88,"")</f>
        <v/>
      </c>
      <c r="G9" s="98" t="str">
        <f>+'per partner - per kostensoort'!O9</f>
        <v/>
      </c>
      <c r="H9" s="98" t="str">
        <f t="shared" si="1"/>
        <v/>
      </c>
      <c r="I9" s="99" t="str">
        <f t="shared" si="2"/>
        <v/>
      </c>
      <c r="J9" s="1" t="str">
        <f t="shared" si="0"/>
        <v/>
      </c>
    </row>
    <row r="10" spans="1:10">
      <c r="A10" s="100">
        <v>7</v>
      </c>
      <c r="B10" s="110" t="str">
        <f>IF(AND('PP7'!C5="",'PP7'!G56&lt;&gt;0),IF('PP7'!C5="","Partner 7",'PP7'!C5),IF('PP7'!C5="","",'PP7'!C5))</f>
        <v/>
      </c>
      <c r="C10" s="110" t="str">
        <f>IF('PP7'!C7&lt;&gt;"",'PP7'!C7,"")</f>
        <v/>
      </c>
      <c r="D10" s="98" t="str">
        <f>IF(B10&lt;&gt;"",'PP7'!E88,"")</f>
        <v/>
      </c>
      <c r="E10" s="98" t="str">
        <f>IF(B10&lt;&gt;"",'PP7'!F88,"")</f>
        <v/>
      </c>
      <c r="F10" s="98" t="str">
        <f>IF(B10&lt;&gt;"",'PP7'!G88,"")</f>
        <v/>
      </c>
      <c r="G10" s="98" t="str">
        <f>+'per partner - per kostensoort'!O10</f>
        <v/>
      </c>
      <c r="H10" s="98" t="str">
        <f t="shared" si="1"/>
        <v/>
      </c>
      <c r="I10" s="99" t="str">
        <f t="shared" si="2"/>
        <v/>
      </c>
      <c r="J10" s="1" t="str">
        <f t="shared" si="0"/>
        <v/>
      </c>
    </row>
    <row r="11" spans="1:10">
      <c r="A11" s="100">
        <v>8</v>
      </c>
      <c r="B11" s="110" t="str">
        <f>IF(AND('PP8'!C5="",'PP8'!G56&lt;&gt;0),IF('PP8'!C5="","Partner 8",'PP8'!C5),IF('PP8'!C5="","",'PP8'!C5))</f>
        <v/>
      </c>
      <c r="C11" s="110" t="str">
        <f>IF('PP8'!C7&lt;&gt;"",'PP8'!C7,"")</f>
        <v/>
      </c>
      <c r="D11" s="98" t="str">
        <f>IF(B11&lt;&gt;"",'PP8'!E88,"")</f>
        <v/>
      </c>
      <c r="E11" s="98" t="str">
        <f>IF(B11&lt;&gt;"",'PP8'!F88,"")</f>
        <v/>
      </c>
      <c r="F11" s="98" t="str">
        <f>IF(B11&lt;&gt;"",'PP8'!G88,"")</f>
        <v/>
      </c>
      <c r="G11" s="98" t="str">
        <f>+'per partner - per kostensoort'!O11</f>
        <v/>
      </c>
      <c r="H11" s="98" t="str">
        <f t="shared" si="1"/>
        <v/>
      </c>
      <c r="I11" s="99" t="str">
        <f t="shared" si="2"/>
        <v/>
      </c>
      <c r="J11" s="1" t="str">
        <f t="shared" si="0"/>
        <v/>
      </c>
    </row>
    <row r="12" spans="1:10">
      <c r="A12" s="100">
        <v>9</v>
      </c>
      <c r="B12" s="110" t="str">
        <f>IF(AND('PP9'!C5="",'PP9'!G56&lt;&gt;0),IF('PP9'!C5="","Partner 9",'PP9'!C5),IF('PP9'!C5="","",'PP9'!C5))</f>
        <v/>
      </c>
      <c r="C12" s="110" t="str">
        <f>IF('PP9'!C7&lt;&gt;"",'PP9'!C7,"")</f>
        <v/>
      </c>
      <c r="D12" s="98" t="str">
        <f>IF(B12&lt;&gt;"",'PP9'!E88,"")</f>
        <v/>
      </c>
      <c r="E12" s="98" t="str">
        <f>IF(B12&lt;&gt;"",'PP9'!F88,"")</f>
        <v/>
      </c>
      <c r="F12" s="98" t="str">
        <f>IF(B12&lt;&gt;"",'PP9'!G88,"")</f>
        <v/>
      </c>
      <c r="G12" s="98" t="str">
        <f>+'per partner - per kostensoort'!O12</f>
        <v/>
      </c>
      <c r="H12" s="98" t="str">
        <f t="shared" si="1"/>
        <v/>
      </c>
      <c r="I12" s="99" t="str">
        <f t="shared" si="2"/>
        <v/>
      </c>
      <c r="J12" s="1" t="str">
        <f t="shared" si="0"/>
        <v/>
      </c>
    </row>
    <row r="13" spans="1:10">
      <c r="A13" s="100">
        <v>10</v>
      </c>
      <c r="B13" s="110" t="str">
        <f>IF(AND('PP10'!C5="",'PP10'!G56&lt;&gt;0),IF('PP10'!C5="","Partner 10",'PP10'!C5),IF('PP10'!C5="","",'PP10'!C5))</f>
        <v/>
      </c>
      <c r="C13" s="110" t="str">
        <f>IF('PP10'!C7&lt;&gt;"",'PP10'!C7,"")</f>
        <v/>
      </c>
      <c r="D13" s="98" t="str">
        <f>IF(B13&lt;&gt;"",'PP10'!E88,"")</f>
        <v/>
      </c>
      <c r="E13" s="98" t="str">
        <f>IF(B13&lt;&gt;"",'PP10'!F88,"")</f>
        <v/>
      </c>
      <c r="F13" s="98" t="str">
        <f>IF(B13&lt;&gt;"",'PP10'!G88,"")</f>
        <v/>
      </c>
      <c r="G13" s="98" t="str">
        <f>+'per partner - per kostensoort'!O13</f>
        <v/>
      </c>
      <c r="H13" s="98" t="str">
        <f t="shared" si="1"/>
        <v/>
      </c>
      <c r="I13" s="99" t="str">
        <f t="shared" si="2"/>
        <v/>
      </c>
      <c r="J13" s="1" t="str">
        <f t="shared" si="0"/>
        <v/>
      </c>
    </row>
    <row r="14" spans="1:10">
      <c r="A14" s="100">
        <v>11</v>
      </c>
      <c r="B14" s="110" t="str">
        <f>IF(AND('PP11'!C5="",'PP11'!G56&lt;&gt;0),IF('PP11'!C5="","Partner 11",'PP11'!C5),IF('PP11'!C5="","",'PP11'!C5))</f>
        <v/>
      </c>
      <c r="C14" s="110" t="str">
        <f>IF('PP11'!C7&lt;&gt;"",'PP11'!C7,"")</f>
        <v/>
      </c>
      <c r="D14" s="98" t="str">
        <f>IF(B14&lt;&gt;"",'PP11'!E88,"")</f>
        <v/>
      </c>
      <c r="E14" s="98" t="str">
        <f>IF(B14&lt;&gt;"",'PP11'!F88,"")</f>
        <v/>
      </c>
      <c r="F14" s="98" t="str">
        <f>IF(B14&lt;&gt;"",'PP11'!G88,"")</f>
        <v/>
      </c>
      <c r="G14" s="98" t="str">
        <f>+'per partner - per kostensoort'!O14</f>
        <v/>
      </c>
      <c r="H14" s="98" t="str">
        <f t="shared" si="1"/>
        <v/>
      </c>
      <c r="I14" s="99" t="str">
        <f t="shared" si="2"/>
        <v/>
      </c>
      <c r="J14" s="1" t="str">
        <f t="shared" si="0"/>
        <v/>
      </c>
    </row>
    <row r="15" spans="1:10">
      <c r="A15" s="100">
        <v>12</v>
      </c>
      <c r="B15" s="110" t="str">
        <f>IF(AND('PP12'!C5="",'PP12'!G56&lt;&gt;0),IF('PP12'!C5="","Partner 12",'PP12'!C5),IF('PP12'!C5="","",'PP12'!C5))</f>
        <v/>
      </c>
      <c r="C15" s="110" t="str">
        <f>IF('PP12'!C7&lt;&gt;"",'PP12'!C7,"")</f>
        <v/>
      </c>
      <c r="D15" s="98" t="str">
        <f>IF(B15&lt;&gt;"",'PP12'!E88,"")</f>
        <v/>
      </c>
      <c r="E15" s="98" t="str">
        <f>IF(B15&lt;&gt;"",'PP12'!F88,"")</f>
        <v/>
      </c>
      <c r="F15" s="98" t="str">
        <f>IF(B15&lt;&gt;"",'PP12'!G88,"")</f>
        <v/>
      </c>
      <c r="G15" s="98" t="str">
        <f>+'per partner - per kostensoort'!O15</f>
        <v/>
      </c>
      <c r="H15" s="98" t="str">
        <f t="shared" si="1"/>
        <v/>
      </c>
      <c r="I15" s="99" t="str">
        <f t="shared" si="2"/>
        <v/>
      </c>
      <c r="J15" s="1" t="str">
        <f t="shared" si="0"/>
        <v/>
      </c>
    </row>
    <row r="16" spans="1:10">
      <c r="A16" s="100">
        <v>13</v>
      </c>
      <c r="B16" s="110" t="str">
        <f>IF(AND('PP13'!C5="",'PP13'!G56&lt;&gt;0),IF('PP13'!C5="","Partner 13",'PP13'!C5),IF('PP13'!C5="","",'PP13'!C5))</f>
        <v/>
      </c>
      <c r="C16" s="110" t="str">
        <f>IF('PP13'!C7&lt;&gt;"",'PP13'!C7,"")</f>
        <v/>
      </c>
      <c r="D16" s="98" t="str">
        <f>IF(B16&lt;&gt;"",'PP13'!E88,"")</f>
        <v/>
      </c>
      <c r="E16" s="98" t="str">
        <f>IF(B16&lt;&gt;"",'PP13'!F88,"")</f>
        <v/>
      </c>
      <c r="F16" s="98" t="str">
        <f>IF(B16&lt;&gt;"",'PP13'!G88,"")</f>
        <v/>
      </c>
      <c r="G16" s="98" t="str">
        <f>+'per partner - per kostensoort'!O16</f>
        <v/>
      </c>
      <c r="H16" s="98" t="str">
        <f t="shared" si="1"/>
        <v/>
      </c>
      <c r="I16" s="99" t="str">
        <f t="shared" si="2"/>
        <v/>
      </c>
      <c r="J16" s="1" t="str">
        <f t="shared" si="0"/>
        <v/>
      </c>
    </row>
    <row r="17" spans="1:10">
      <c r="A17" s="100">
        <v>14</v>
      </c>
      <c r="B17" s="110" t="str">
        <f>IF(AND('PP14'!C5="",'PP14'!G56&lt;&gt;0),IF('PP14'!C5="","Partner 14",'PP14'!C5),IF('PP14'!C5="","",'PP14'!C5))</f>
        <v/>
      </c>
      <c r="C17" s="110" t="str">
        <f>IF('PP14'!C7&lt;&gt;"",'PP14'!C7,"")</f>
        <v/>
      </c>
      <c r="D17" s="98" t="str">
        <f>IF(B17&lt;&gt;"",'PP14'!E88,"")</f>
        <v/>
      </c>
      <c r="E17" s="98" t="str">
        <f>IF(B17&lt;&gt;"",'PP14'!F88,"")</f>
        <v/>
      </c>
      <c r="F17" s="98" t="str">
        <f>IF(B17&lt;&gt;"",'PP14'!G88,"")</f>
        <v/>
      </c>
      <c r="G17" s="98" t="str">
        <f>+'per partner - per kostensoort'!O17</f>
        <v/>
      </c>
      <c r="H17" s="98" t="str">
        <f t="shared" si="1"/>
        <v/>
      </c>
      <c r="I17" s="99" t="str">
        <f t="shared" si="2"/>
        <v/>
      </c>
      <c r="J17" s="1" t="str">
        <f t="shared" si="0"/>
        <v/>
      </c>
    </row>
    <row r="18" spans="1:10">
      <c r="A18" s="100">
        <v>15</v>
      </c>
      <c r="B18" s="110" t="str">
        <f>IF(AND('PP15'!C5="",'PP15'!G56&lt;&gt;0),IF('PP15'!C5="","Partner 15",'PP15'!C5),IF('PP15'!C5="","",'PP15'!C5))</f>
        <v/>
      </c>
      <c r="C18" s="110" t="str">
        <f>IF('PP15'!C7&lt;&gt;"",'PP15'!C7,"")</f>
        <v/>
      </c>
      <c r="D18" s="98" t="str">
        <f>IF(B18&lt;&gt;"",'PP15'!E88,"")</f>
        <v/>
      </c>
      <c r="E18" s="98" t="str">
        <f>IF(B18&lt;&gt;"",'PP15'!F88,"")</f>
        <v/>
      </c>
      <c r="F18" s="98" t="str">
        <f>IF(B18&lt;&gt;"",'PP15'!G88,"")</f>
        <v/>
      </c>
      <c r="G18" s="98" t="str">
        <f>+'per partner - per kostensoort'!O18</f>
        <v/>
      </c>
      <c r="H18" s="98" t="str">
        <f t="shared" si="1"/>
        <v/>
      </c>
      <c r="I18" s="99" t="str">
        <f t="shared" si="2"/>
        <v/>
      </c>
      <c r="J18" s="1" t="str">
        <f t="shared" si="0"/>
        <v/>
      </c>
    </row>
    <row r="19" spans="1:10" ht="12" thickBot="1">
      <c r="A19" s="38"/>
      <c r="B19" s="39" t="s">
        <v>2</v>
      </c>
      <c r="C19" s="39"/>
      <c r="D19" s="134">
        <f>SUM(D4:D18)</f>
        <v>0</v>
      </c>
      <c r="E19" s="134">
        <f>SUM(E4:E18)</f>
        <v>0</v>
      </c>
      <c r="F19" s="134">
        <f>SUM(F4:F18)</f>
        <v>0</v>
      </c>
      <c r="G19" s="134">
        <f>SUM(G4:G18)</f>
        <v>0</v>
      </c>
      <c r="H19" s="134">
        <f>SUM(H4:H18)</f>
        <v>0</v>
      </c>
      <c r="I19" s="96">
        <f t="shared" ref="I19" si="3">IF(H19&lt;&gt;0,H19/G19,0)</f>
        <v>0</v>
      </c>
      <c r="J19" s="1" t="str">
        <f t="shared" si="0"/>
        <v>Akkoord</v>
      </c>
    </row>
    <row r="21" spans="1:10">
      <c r="A21" s="144" t="s">
        <v>140</v>
      </c>
    </row>
    <row r="65400" spans="1:2">
      <c r="B65400" s="2" t="s">
        <v>9</v>
      </c>
    </row>
    <row r="65401" spans="1:2">
      <c r="B65401" s="2" t="s">
        <v>13</v>
      </c>
    </row>
    <row r="65402" spans="1:2">
      <c r="B65402" s="2" t="s">
        <v>10</v>
      </c>
    </row>
    <row r="65403" spans="1:2">
      <c r="A65403" s="2" t="s">
        <v>5</v>
      </c>
      <c r="B65403" s="2" t="s">
        <v>11</v>
      </c>
    </row>
    <row r="65404" spans="1:2">
      <c r="A65404" s="2" t="s">
        <v>9</v>
      </c>
      <c r="B65404" s="2" t="s">
        <v>12</v>
      </c>
    </row>
  </sheetData>
  <sheetProtection sheet="1" objects="1" scenarios="1"/>
  <phoneticPr fontId="1" type="noConversion"/>
  <conditionalFormatting sqref="J4:J18">
    <cfRule type="expression" dxfId="3" priority="11">
      <formula>ROUND(G4-F4-E4-D4,0)&lt;&gt;0</formula>
    </cfRule>
    <cfRule type="expression" dxfId="2" priority="12">
      <formula>ROUND(G4-F4-E4-D4,0)=0</formula>
    </cfRule>
  </conditionalFormatting>
  <conditionalFormatting sqref="J19">
    <cfRule type="expression" dxfId="1" priority="1">
      <formula>ROUND(G19-E19-D19,0)&lt;&gt;0</formula>
    </cfRule>
    <cfRule type="expression" dxfId="0" priority="2">
      <formula>ROUND(G19-F19-E19-D19,0)=0</formula>
    </cfRule>
  </conditionalFormatting>
  <pageMargins left="0.75" right="0.75" top="1" bottom="1" header="0.5" footer="0.5"/>
  <pageSetup paperSize="9" scale="68"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503FA-BEDF-7F44-B5B7-0C4CA2A4AE04}">
  <dimension ref="A1"/>
  <sheetViews>
    <sheetView workbookViewId="0"/>
  </sheetViews>
  <sheetFormatPr defaultColWidth="11.42578125" defaultRowHeight="12.75"/>
  <sheetData>
    <row r="1" spans="1:1">
      <c r="A1" t="s">
        <v>141</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B1:J33"/>
  <sheetViews>
    <sheetView workbookViewId="0">
      <selection activeCell="E19" sqref="E19"/>
    </sheetView>
  </sheetViews>
  <sheetFormatPr defaultColWidth="8.85546875" defaultRowHeight="12.75"/>
  <cols>
    <col min="1" max="1" width="3.28515625" customWidth="1"/>
    <col min="2" max="2" width="13.28515625" customWidth="1"/>
    <col min="3" max="3" width="34.42578125" customWidth="1"/>
    <col min="4" max="4" width="15.85546875" customWidth="1"/>
    <col min="5" max="5" width="20.85546875" customWidth="1"/>
    <col min="6" max="6" width="15" style="65" customWidth="1"/>
    <col min="7" max="7" width="15" style="18" hidden="1" customWidth="1"/>
    <col min="8" max="8" width="11.7109375" style="18" hidden="1" customWidth="1"/>
    <col min="9" max="9" width="11.140625" style="18" hidden="1" customWidth="1"/>
    <col min="10" max="10" width="13.7109375" style="18" customWidth="1"/>
  </cols>
  <sheetData>
    <row r="1" spans="2:3">
      <c r="B1" s="16" t="s">
        <v>73</v>
      </c>
    </row>
    <row r="2" spans="2:3">
      <c r="B2" s="16"/>
    </row>
    <row r="3" spans="2:3">
      <c r="B3" s="52"/>
      <c r="C3" s="131" t="s">
        <v>125</v>
      </c>
    </row>
    <row r="4" spans="2:3">
      <c r="B4" s="61"/>
      <c r="C4" s="131" t="s">
        <v>126</v>
      </c>
    </row>
    <row r="5" spans="2:3">
      <c r="B5" s="130"/>
      <c r="C5" s="131" t="s">
        <v>127</v>
      </c>
    </row>
    <row r="18" spans="2:10" ht="51">
      <c r="B18" s="66" t="s">
        <v>128</v>
      </c>
      <c r="C18" s="66" t="s">
        <v>74</v>
      </c>
      <c r="D18" s="66" t="s">
        <v>77</v>
      </c>
      <c r="E18" s="66" t="s">
        <v>75</v>
      </c>
      <c r="F18" s="68" t="s">
        <v>76</v>
      </c>
      <c r="G18" s="67" t="s">
        <v>80</v>
      </c>
      <c r="H18" s="67" t="s">
        <v>78</v>
      </c>
      <c r="I18" s="67" t="s">
        <v>79</v>
      </c>
      <c r="J18" s="67" t="s">
        <v>81</v>
      </c>
    </row>
    <row r="19" spans="2:10">
      <c r="B19" s="77"/>
      <c r="C19" s="80"/>
      <c r="D19" s="78"/>
      <c r="E19" s="132" t="s">
        <v>36</v>
      </c>
      <c r="F19" s="79"/>
      <c r="G19" s="20">
        <f>(B19*12)+(IF(E19="Ja",((B19*12)*F19),0))</f>
        <v>0</v>
      </c>
      <c r="H19" s="20">
        <f>+G19*132%</f>
        <v>0</v>
      </c>
      <c r="I19" s="20">
        <f>IF(C19="Loonkosten+vast percentage",H19*115%,H19)</f>
        <v>0</v>
      </c>
      <c r="J19" s="20" t="str">
        <f>IF(AND(B19&lt;&gt;"",C19&lt;&gt;""),IF(ISERROR(+I19/(1720/40*D19)),0,+I19/(1720/40*D19)),"")</f>
        <v/>
      </c>
    </row>
    <row r="20" spans="2:10">
      <c r="B20" s="77"/>
      <c r="C20" s="80"/>
      <c r="D20" s="78"/>
      <c r="E20" s="80" t="s">
        <v>36</v>
      </c>
      <c r="F20" s="79"/>
      <c r="G20" s="20">
        <f>(B20*12)+(IF(E20="Ja",((B20*12)*F20),0))</f>
        <v>0</v>
      </c>
      <c r="H20" s="20">
        <f>+G20*132%</f>
        <v>0</v>
      </c>
      <c r="I20" s="20">
        <f>IF(C20="Loonkosten+vast percentage",H20*115%,H20)</f>
        <v>0</v>
      </c>
      <c r="J20" s="20" t="str">
        <f t="shared" ref="J20:J33" si="0">IF(AND(B20&lt;&gt;"",C20&lt;&gt;""),IF(ISERROR(+I20/(1720/40*D20)),0,+I20/(1720/40*D20)),"")</f>
        <v/>
      </c>
    </row>
    <row r="21" spans="2:10">
      <c r="B21" s="77"/>
      <c r="C21" s="80"/>
      <c r="D21" s="78"/>
      <c r="E21" s="80" t="s">
        <v>36</v>
      </c>
      <c r="F21" s="79"/>
      <c r="G21" s="20">
        <f>(B21*12)+(IF(E21="Ja",((B21*12)*F21),0))</f>
        <v>0</v>
      </c>
      <c r="H21" s="20">
        <f>+G21*132%</f>
        <v>0</v>
      </c>
      <c r="I21" s="20">
        <f>IF(C21="Loonkosten+vast percentage",H21*115%,H21)</f>
        <v>0</v>
      </c>
      <c r="J21" s="20" t="str">
        <f t="shared" si="0"/>
        <v/>
      </c>
    </row>
    <row r="22" spans="2:10">
      <c r="B22" s="77"/>
      <c r="C22" s="80"/>
      <c r="D22" s="78"/>
      <c r="E22" s="80" t="s">
        <v>36</v>
      </c>
      <c r="F22" s="79"/>
      <c r="G22" s="20">
        <f>(B22*12)+(IF(E22="Ja",((B22*12)*F22),0))</f>
        <v>0</v>
      </c>
      <c r="H22" s="20">
        <f>+G22*132%</f>
        <v>0</v>
      </c>
      <c r="I22" s="20">
        <f>IF(C22="Loonkosten+vast percentage",H22*115%,H22)</f>
        <v>0</v>
      </c>
      <c r="J22" s="20" t="str">
        <f t="shared" si="0"/>
        <v/>
      </c>
    </row>
    <row r="23" spans="2:10">
      <c r="B23" s="77"/>
      <c r="C23" s="80"/>
      <c r="D23" s="78"/>
      <c r="E23" s="80" t="s">
        <v>36</v>
      </c>
      <c r="F23" s="79"/>
      <c r="G23" s="20">
        <f t="shared" ref="G23:G33" si="1">(B23*12)+(IF(E23="Ja",((B23*12)*F23),0))</f>
        <v>0</v>
      </c>
      <c r="H23" s="20">
        <f t="shared" ref="H23:H33" si="2">+G23*132%</f>
        <v>0</v>
      </c>
      <c r="I23" s="20">
        <f t="shared" ref="I23:I33" si="3">IF(C23="Loonkosten+vast percentage",H23*115%,H23)</f>
        <v>0</v>
      </c>
      <c r="J23" s="20" t="str">
        <f t="shared" si="0"/>
        <v/>
      </c>
    </row>
    <row r="24" spans="2:10">
      <c r="B24" s="77"/>
      <c r="C24" s="80"/>
      <c r="D24" s="78"/>
      <c r="E24" s="80" t="s">
        <v>36</v>
      </c>
      <c r="F24" s="79"/>
      <c r="G24" s="20">
        <f t="shared" si="1"/>
        <v>0</v>
      </c>
      <c r="H24" s="20">
        <f t="shared" si="2"/>
        <v>0</v>
      </c>
      <c r="I24" s="20">
        <f t="shared" si="3"/>
        <v>0</v>
      </c>
      <c r="J24" s="20" t="str">
        <f t="shared" si="0"/>
        <v/>
      </c>
    </row>
    <row r="25" spans="2:10">
      <c r="B25" s="77"/>
      <c r="C25" s="80"/>
      <c r="D25" s="78"/>
      <c r="E25" s="80" t="s">
        <v>36</v>
      </c>
      <c r="F25" s="79"/>
      <c r="G25" s="20">
        <f t="shared" si="1"/>
        <v>0</v>
      </c>
      <c r="H25" s="20">
        <f t="shared" si="2"/>
        <v>0</v>
      </c>
      <c r="I25" s="20">
        <f t="shared" si="3"/>
        <v>0</v>
      </c>
      <c r="J25" s="20" t="str">
        <f t="shared" si="0"/>
        <v/>
      </c>
    </row>
    <row r="26" spans="2:10">
      <c r="B26" s="77"/>
      <c r="C26" s="80"/>
      <c r="D26" s="78"/>
      <c r="E26" s="80" t="s">
        <v>36</v>
      </c>
      <c r="F26" s="79"/>
      <c r="G26" s="20">
        <f t="shared" si="1"/>
        <v>0</v>
      </c>
      <c r="H26" s="20">
        <f t="shared" si="2"/>
        <v>0</v>
      </c>
      <c r="I26" s="20">
        <f t="shared" si="3"/>
        <v>0</v>
      </c>
      <c r="J26" s="20" t="str">
        <f t="shared" si="0"/>
        <v/>
      </c>
    </row>
    <row r="27" spans="2:10">
      <c r="B27" s="77"/>
      <c r="C27" s="80"/>
      <c r="D27" s="78"/>
      <c r="E27" s="80" t="s">
        <v>36</v>
      </c>
      <c r="F27" s="79"/>
      <c r="G27" s="20">
        <f t="shared" si="1"/>
        <v>0</v>
      </c>
      <c r="H27" s="20">
        <f t="shared" si="2"/>
        <v>0</v>
      </c>
      <c r="I27" s="20">
        <f t="shared" si="3"/>
        <v>0</v>
      </c>
      <c r="J27" s="20" t="str">
        <f t="shared" si="0"/>
        <v/>
      </c>
    </row>
    <row r="28" spans="2:10">
      <c r="B28" s="77"/>
      <c r="C28" s="80"/>
      <c r="D28" s="78"/>
      <c r="E28" s="80" t="s">
        <v>36</v>
      </c>
      <c r="F28" s="79"/>
      <c r="G28" s="20">
        <f t="shared" si="1"/>
        <v>0</v>
      </c>
      <c r="H28" s="20">
        <f t="shared" si="2"/>
        <v>0</v>
      </c>
      <c r="I28" s="20">
        <f t="shared" si="3"/>
        <v>0</v>
      </c>
      <c r="J28" s="20" t="str">
        <f t="shared" si="0"/>
        <v/>
      </c>
    </row>
    <row r="29" spans="2:10">
      <c r="B29" s="77"/>
      <c r="C29" s="80"/>
      <c r="D29" s="78"/>
      <c r="E29" s="80" t="s">
        <v>36</v>
      </c>
      <c r="F29" s="79"/>
      <c r="G29" s="20">
        <f t="shared" si="1"/>
        <v>0</v>
      </c>
      <c r="H29" s="20">
        <f t="shared" si="2"/>
        <v>0</v>
      </c>
      <c r="I29" s="20">
        <f t="shared" si="3"/>
        <v>0</v>
      </c>
      <c r="J29" s="20" t="str">
        <f t="shared" si="0"/>
        <v/>
      </c>
    </row>
    <row r="30" spans="2:10">
      <c r="B30" s="77"/>
      <c r="C30" s="80"/>
      <c r="D30" s="78"/>
      <c r="E30" s="80" t="s">
        <v>36</v>
      </c>
      <c r="F30" s="79"/>
      <c r="G30" s="20">
        <f t="shared" si="1"/>
        <v>0</v>
      </c>
      <c r="H30" s="20">
        <f t="shared" si="2"/>
        <v>0</v>
      </c>
      <c r="I30" s="20">
        <f t="shared" si="3"/>
        <v>0</v>
      </c>
      <c r="J30" s="20" t="str">
        <f t="shared" si="0"/>
        <v/>
      </c>
    </row>
    <row r="31" spans="2:10">
      <c r="B31" s="77"/>
      <c r="C31" s="80"/>
      <c r="D31" s="78"/>
      <c r="E31" s="80" t="s">
        <v>36</v>
      </c>
      <c r="F31" s="79"/>
      <c r="G31" s="20">
        <f t="shared" si="1"/>
        <v>0</v>
      </c>
      <c r="H31" s="20">
        <f t="shared" si="2"/>
        <v>0</v>
      </c>
      <c r="I31" s="20">
        <f t="shared" si="3"/>
        <v>0</v>
      </c>
      <c r="J31" s="20" t="str">
        <f t="shared" si="0"/>
        <v/>
      </c>
    </row>
    <row r="32" spans="2:10">
      <c r="B32" s="77"/>
      <c r="C32" s="80"/>
      <c r="D32" s="78"/>
      <c r="E32" s="80" t="s">
        <v>36</v>
      </c>
      <c r="F32" s="79"/>
      <c r="G32" s="20">
        <f t="shared" si="1"/>
        <v>0</v>
      </c>
      <c r="H32" s="20">
        <f t="shared" si="2"/>
        <v>0</v>
      </c>
      <c r="I32" s="20">
        <f t="shared" si="3"/>
        <v>0</v>
      </c>
      <c r="J32" s="20" t="str">
        <f t="shared" si="0"/>
        <v/>
      </c>
    </row>
    <row r="33" spans="2:10">
      <c r="B33" s="77"/>
      <c r="C33" s="80"/>
      <c r="D33" s="78"/>
      <c r="E33" s="80" t="s">
        <v>36</v>
      </c>
      <c r="F33" s="79"/>
      <c r="G33" s="20">
        <f t="shared" si="1"/>
        <v>0</v>
      </c>
      <c r="H33" s="20">
        <f t="shared" si="2"/>
        <v>0</v>
      </c>
      <c r="I33" s="20">
        <f t="shared" si="3"/>
        <v>0</v>
      </c>
      <c r="J33" s="20" t="str">
        <f t="shared" si="0"/>
        <v/>
      </c>
    </row>
  </sheetData>
  <sheetProtection sheet="1" objects="1" scenarios="1" insertRows="0"/>
  <conditionalFormatting sqref="F19">
    <cfRule type="expression" dxfId="283" priority="15" stopIfTrue="1">
      <formula>$E$19="Nee"</formula>
    </cfRule>
  </conditionalFormatting>
  <conditionalFormatting sqref="F20">
    <cfRule type="expression" dxfId="282" priority="14" stopIfTrue="1">
      <formula>$E$20="Nee"</formula>
    </cfRule>
  </conditionalFormatting>
  <conditionalFormatting sqref="F21">
    <cfRule type="expression" dxfId="281" priority="13" stopIfTrue="1">
      <formula>$E$21="Nee"</formula>
    </cfRule>
  </conditionalFormatting>
  <conditionalFormatting sqref="F22">
    <cfRule type="expression" dxfId="280" priority="12" stopIfTrue="1">
      <formula>$E$22="Nee"</formula>
    </cfRule>
  </conditionalFormatting>
  <conditionalFormatting sqref="F23">
    <cfRule type="expression" dxfId="279" priority="11" stopIfTrue="1">
      <formula>$E$23="Nee"</formula>
    </cfRule>
  </conditionalFormatting>
  <conditionalFormatting sqref="F24">
    <cfRule type="expression" dxfId="278" priority="10" stopIfTrue="1">
      <formula>$E$24="Nee"</formula>
    </cfRule>
  </conditionalFormatting>
  <conditionalFormatting sqref="F25">
    <cfRule type="expression" dxfId="277" priority="9" stopIfTrue="1">
      <formula>$E$25="Nee"</formula>
    </cfRule>
  </conditionalFormatting>
  <conditionalFormatting sqref="F26">
    <cfRule type="expression" dxfId="276" priority="8" stopIfTrue="1">
      <formula>$E$26="Nee"</formula>
    </cfRule>
  </conditionalFormatting>
  <conditionalFormatting sqref="F27">
    <cfRule type="expression" dxfId="275" priority="7" stopIfTrue="1">
      <formula>$E$27="Nee"</formula>
    </cfRule>
  </conditionalFormatting>
  <conditionalFormatting sqref="F28">
    <cfRule type="expression" dxfId="274" priority="6" stopIfTrue="1">
      <formula>$E$28="Nee"</formula>
    </cfRule>
  </conditionalFormatting>
  <conditionalFormatting sqref="F29">
    <cfRule type="expression" dxfId="273" priority="5" stopIfTrue="1">
      <formula>$E$29="Nee"</formula>
    </cfRule>
  </conditionalFormatting>
  <conditionalFormatting sqref="F30">
    <cfRule type="expression" dxfId="272" priority="4" stopIfTrue="1">
      <formula>$E$30="Nee"</formula>
    </cfRule>
  </conditionalFormatting>
  <conditionalFormatting sqref="F31">
    <cfRule type="expression" dxfId="271" priority="3" stopIfTrue="1">
      <formula>$E$31="Nee"</formula>
    </cfRule>
  </conditionalFormatting>
  <conditionalFormatting sqref="F32">
    <cfRule type="expression" dxfId="270" priority="2" stopIfTrue="1">
      <formula>$E$32="Nee"</formula>
    </cfRule>
  </conditionalFormatting>
  <conditionalFormatting sqref="F33">
    <cfRule type="expression" dxfId="269" priority="1" stopIfTrue="1">
      <formula>$E$33="Nee"</formula>
    </cfRule>
  </conditionalFormatting>
  <dataValidations count="4">
    <dataValidation type="list" allowBlank="1" showInputMessage="1" showErrorMessage="1" sqref="C19:C33" xr:uid="{00000000-0002-0000-0200-000000000000}">
      <formula1>"Loonkosten+Vast percentage, Vaste opslag 40% over kostensrt 5-8"</formula1>
    </dataValidation>
    <dataValidation allowBlank="1" showInputMessage="1" showErrorMessage="1" promptTitle="Toelichting" prompt="Vul hier het brutomaandloon van een voltijds FTE in" sqref="B19:B33" xr:uid="{00000000-0002-0000-0200-000001000000}"/>
    <dataValidation type="list" allowBlank="1" showInputMessage="1" showErrorMessage="1" promptTitle="Toelichting" prompt="Indien er sprake is van een niet prestatiegebonden eindejaarsuitkering, dan is deze subsidiabel" sqref="E19:E33" xr:uid="{00000000-0002-0000-0200-000002000000}">
      <formula1>"Ja, Nee"</formula1>
    </dataValidation>
    <dataValidation allowBlank="1" showInputMessage="1" showErrorMessage="1" promptTitle="Toelichting" prompt="Vul de standaardwerkweek van uw organisatie per week in" sqref="D19:D33" xr:uid="{00000000-0002-0000-0200-000003000000}"/>
  </dataValidation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pageSetUpPr fitToPage="1"/>
  </sheetPr>
  <dimension ref="B1:I111"/>
  <sheetViews>
    <sheetView topLeftCell="A49" workbookViewId="0">
      <selection activeCell="G42" sqref="G42"/>
    </sheetView>
  </sheetViews>
  <sheetFormatPr defaultColWidth="8.85546875" defaultRowHeight="12.75"/>
  <cols>
    <col min="1" max="1" width="1.7109375" customWidth="1"/>
    <col min="2" max="2" width="34.85546875" customWidth="1"/>
    <col min="3" max="3" width="14" customWidth="1"/>
    <col min="4" max="4" width="12" customWidth="1"/>
    <col min="5" max="5" width="17.7109375" customWidth="1"/>
    <col min="6" max="6" width="29.42578125" customWidth="1"/>
    <col min="7" max="7" width="16.28515625" style="18" customWidth="1"/>
    <col min="8" max="8" width="9.42578125" bestFit="1" customWidth="1"/>
  </cols>
  <sheetData>
    <row r="1" spans="2:7">
      <c r="B1" s="16" t="s">
        <v>26</v>
      </c>
      <c r="D1" s="52"/>
      <c r="E1" s="131" t="s">
        <v>125</v>
      </c>
    </row>
    <row r="2" spans="2:7">
      <c r="B2" s="16"/>
      <c r="D2" s="61"/>
      <c r="E2" s="131" t="s">
        <v>126</v>
      </c>
    </row>
    <row r="3" spans="2:7">
      <c r="D3" s="130"/>
      <c r="E3" s="131" t="s">
        <v>127</v>
      </c>
    </row>
    <row r="4" spans="2:7">
      <c r="B4" t="str">
        <f>IF(AND(Penvoerder!C5="",Penvoerder!G58=0),"",IF(Penvoerder!C5="","Penvoerder",Penvoerder!C5))</f>
        <v/>
      </c>
    </row>
    <row r="5" spans="2:7">
      <c r="B5" s="17" t="s">
        <v>27</v>
      </c>
      <c r="C5" s="145"/>
      <c r="D5" s="146"/>
      <c r="E5" s="146"/>
      <c r="F5" s="146"/>
      <c r="G5" s="147"/>
    </row>
    <row r="6" spans="2:7">
      <c r="B6" s="17" t="s">
        <v>21</v>
      </c>
      <c r="C6" s="148"/>
      <c r="D6" s="149"/>
    </row>
    <row r="7" spans="2:7">
      <c r="B7" s="17" t="s">
        <v>83</v>
      </c>
      <c r="C7" s="148"/>
      <c r="D7" s="149"/>
    </row>
    <row r="8" spans="2:7">
      <c r="B8" s="46" t="s">
        <v>50</v>
      </c>
      <c r="C8" s="148"/>
      <c r="D8" s="149"/>
    </row>
    <row r="9" spans="2:7">
      <c r="B9" s="46" t="s">
        <v>59</v>
      </c>
      <c r="C9" s="150"/>
      <c r="D9" s="150"/>
    </row>
    <row r="10" spans="2:7">
      <c r="B10" s="46" t="s">
        <v>60</v>
      </c>
      <c r="C10" s="150"/>
      <c r="D10" s="150"/>
    </row>
    <row r="11" spans="2:7">
      <c r="B11" s="60" t="s">
        <v>61</v>
      </c>
      <c r="C11" s="150"/>
      <c r="D11" s="150"/>
    </row>
    <row r="20" spans="2:7">
      <c r="B20" s="53" t="s">
        <v>28</v>
      </c>
      <c r="C20" s="51"/>
      <c r="D20" s="51"/>
      <c r="E20" s="51"/>
      <c r="F20" s="51"/>
      <c r="G20" s="48"/>
    </row>
    <row r="21" spans="2:7">
      <c r="B21" s="54" t="s">
        <v>51</v>
      </c>
      <c r="C21" s="54" t="s">
        <v>29</v>
      </c>
      <c r="D21" s="54" t="s">
        <v>30</v>
      </c>
      <c r="E21" s="54" t="s">
        <v>31</v>
      </c>
      <c r="F21" s="54" t="s">
        <v>32</v>
      </c>
      <c r="G21" s="55" t="s">
        <v>33</v>
      </c>
    </row>
    <row r="22" spans="2:7" s="143" customFormat="1">
      <c r="B22" s="133"/>
      <c r="C22" s="78"/>
      <c r="D22" s="78"/>
      <c r="E22" s="81"/>
      <c r="F22" s="81"/>
      <c r="G22" s="142" t="str">
        <f>IF(AND(B22&lt;&gt;"",C22&gt;0,D22&gt;0,E22&lt;&gt;"",F22&lt;&gt;""),IF(E22="Vast uurtarief",C22*39,+C22*D22),"")</f>
        <v/>
      </c>
    </row>
    <row r="23" spans="2:7" s="143" customFormat="1">
      <c r="B23" s="133"/>
      <c r="C23" s="78"/>
      <c r="D23" s="78"/>
      <c r="E23" s="81"/>
      <c r="F23" s="81" t="s">
        <v>137</v>
      </c>
      <c r="G23" s="142" t="str">
        <f t="shared" ref="G23:G33" si="0">IF(AND(B23&lt;&gt;"",C23&gt;0,D23&gt;0,E23&lt;&gt;"",F23&lt;&gt;""),IF(E23="Vast uurtarief",C23*39,+C23*D23),"")</f>
        <v/>
      </c>
    </row>
    <row r="24" spans="2:7" s="143" customFormat="1">
      <c r="B24" s="133"/>
      <c r="C24" s="78"/>
      <c r="D24" s="78"/>
      <c r="E24" s="81"/>
      <c r="F24" s="81" t="s">
        <v>137</v>
      </c>
      <c r="G24" s="142" t="str">
        <f t="shared" si="0"/>
        <v/>
      </c>
    </row>
    <row r="25" spans="2:7" s="143" customFormat="1">
      <c r="B25" s="133"/>
      <c r="C25" s="78"/>
      <c r="D25" s="78"/>
      <c r="E25" s="81"/>
      <c r="F25" s="81" t="s">
        <v>137</v>
      </c>
      <c r="G25" s="142" t="str">
        <f t="shared" si="0"/>
        <v/>
      </c>
    </row>
    <row r="26" spans="2:7" s="143" customFormat="1">
      <c r="B26" s="133"/>
      <c r="C26" s="78"/>
      <c r="D26" s="78"/>
      <c r="E26" s="81"/>
      <c r="F26" s="81" t="s">
        <v>137</v>
      </c>
      <c r="G26" s="142" t="str">
        <f t="shared" si="0"/>
        <v/>
      </c>
    </row>
    <row r="27" spans="2:7" s="143" customFormat="1">
      <c r="B27" s="133"/>
      <c r="C27" s="78"/>
      <c r="D27" s="78"/>
      <c r="E27" s="81"/>
      <c r="F27" s="81" t="s">
        <v>137</v>
      </c>
      <c r="G27" s="142" t="str">
        <f t="shared" si="0"/>
        <v/>
      </c>
    </row>
    <row r="28" spans="2:7" s="143" customFormat="1">
      <c r="B28" s="133"/>
      <c r="C28" s="78"/>
      <c r="D28" s="78"/>
      <c r="E28" s="81"/>
      <c r="F28" s="81" t="s">
        <v>137</v>
      </c>
      <c r="G28" s="142" t="str">
        <f t="shared" si="0"/>
        <v/>
      </c>
    </row>
    <row r="29" spans="2:7" s="143" customFormat="1">
      <c r="B29" s="133"/>
      <c r="C29" s="78"/>
      <c r="D29" s="78"/>
      <c r="E29" s="81"/>
      <c r="F29" s="81" t="s">
        <v>137</v>
      </c>
      <c r="G29" s="142" t="str">
        <f t="shared" si="0"/>
        <v/>
      </c>
    </row>
    <row r="30" spans="2:7" s="143" customFormat="1">
      <c r="B30" s="133"/>
      <c r="C30" s="78"/>
      <c r="D30" s="78"/>
      <c r="E30" s="81"/>
      <c r="F30" s="81" t="s">
        <v>137</v>
      </c>
      <c r="G30" s="142" t="str">
        <f t="shared" si="0"/>
        <v/>
      </c>
    </row>
    <row r="31" spans="2:7" s="143" customFormat="1">
      <c r="B31" s="133"/>
      <c r="C31" s="78"/>
      <c r="D31" s="78"/>
      <c r="E31" s="81"/>
      <c r="F31" s="81" t="s">
        <v>137</v>
      </c>
      <c r="G31" s="142" t="str">
        <f t="shared" si="0"/>
        <v/>
      </c>
    </row>
    <row r="32" spans="2:7" s="143" customFormat="1">
      <c r="B32" s="133"/>
      <c r="C32" s="78"/>
      <c r="D32" s="78"/>
      <c r="E32" s="81"/>
      <c r="F32" s="81" t="s">
        <v>137</v>
      </c>
      <c r="G32" s="142" t="str">
        <f t="shared" si="0"/>
        <v/>
      </c>
    </row>
    <row r="33" spans="2:7" s="143" customFormat="1" ht="13.5" thickBot="1">
      <c r="B33" s="133"/>
      <c r="C33" s="78"/>
      <c r="D33" s="78"/>
      <c r="E33" s="81"/>
      <c r="F33" s="81" t="s">
        <v>137</v>
      </c>
      <c r="G33" s="142" t="str">
        <f t="shared" si="0"/>
        <v/>
      </c>
    </row>
    <row r="34" spans="2:7" ht="13.5" thickBot="1">
      <c r="B34" s="23" t="s">
        <v>34</v>
      </c>
      <c r="C34" s="15"/>
      <c r="D34" s="15"/>
      <c r="E34" s="15"/>
      <c r="F34" s="21"/>
      <c r="G34" s="22">
        <f>SUM(G22:G33)</f>
        <v>0</v>
      </c>
    </row>
    <row r="35" spans="2:7">
      <c r="B35" s="49"/>
      <c r="C35" s="45"/>
      <c r="D35" s="45"/>
      <c r="E35" s="45"/>
      <c r="F35" s="45"/>
      <c r="G35" s="50"/>
    </row>
    <row r="36" spans="2:7">
      <c r="B36" s="49"/>
      <c r="C36" s="45"/>
      <c r="D36" s="45"/>
      <c r="E36" s="45"/>
      <c r="F36" s="45"/>
      <c r="G36" s="50"/>
    </row>
    <row r="37" spans="2:7">
      <c r="B37" s="49"/>
      <c r="C37" s="45"/>
      <c r="D37" s="45"/>
      <c r="E37" s="45"/>
      <c r="F37" s="45"/>
      <c r="G37" s="50"/>
    </row>
    <row r="38" spans="2:7">
      <c r="B38" s="49"/>
      <c r="C38" s="45"/>
      <c r="D38" s="45"/>
      <c r="E38" s="45"/>
      <c r="F38" s="45"/>
      <c r="G38" s="50"/>
    </row>
    <row r="40" spans="2:7">
      <c r="B40" s="16" t="s">
        <v>42</v>
      </c>
    </row>
    <row r="41" spans="2:7">
      <c r="B41" s="54" t="s">
        <v>35</v>
      </c>
      <c r="C41" s="54"/>
      <c r="D41" s="54"/>
      <c r="E41" s="54" t="s">
        <v>31</v>
      </c>
      <c r="F41" s="54" t="s">
        <v>32</v>
      </c>
      <c r="G41" s="55" t="s">
        <v>33</v>
      </c>
    </row>
    <row r="42" spans="2:7" s="143" customFormat="1">
      <c r="B42" s="145"/>
      <c r="C42" s="146"/>
      <c r="D42" s="147"/>
      <c r="E42" s="81"/>
      <c r="F42" s="81"/>
      <c r="G42" s="77"/>
    </row>
    <row r="43" spans="2:7" s="143" customFormat="1">
      <c r="B43" s="145"/>
      <c r="C43" s="146"/>
      <c r="D43" s="147"/>
      <c r="E43" s="81"/>
      <c r="F43" s="81"/>
      <c r="G43" s="77"/>
    </row>
    <row r="44" spans="2:7" s="143" customFormat="1">
      <c r="B44" s="145"/>
      <c r="C44" s="146"/>
      <c r="D44" s="147"/>
      <c r="E44" s="81"/>
      <c r="F44" s="81"/>
      <c r="G44" s="77"/>
    </row>
    <row r="45" spans="2:7" s="143" customFormat="1">
      <c r="B45" s="145"/>
      <c r="C45" s="146"/>
      <c r="D45" s="147"/>
      <c r="E45" s="81"/>
      <c r="F45" s="81"/>
      <c r="G45" s="77"/>
    </row>
    <row r="46" spans="2:7" s="143" customFormat="1">
      <c r="B46" s="160"/>
      <c r="C46" s="146"/>
      <c r="D46" s="147"/>
      <c r="E46" s="81"/>
      <c r="F46" s="81"/>
      <c r="G46" s="77"/>
    </row>
    <row r="47" spans="2:7" s="143" customFormat="1">
      <c r="B47" s="160"/>
      <c r="C47" s="146"/>
      <c r="D47" s="147"/>
      <c r="E47" s="81"/>
      <c r="F47" s="81"/>
      <c r="G47" s="77"/>
    </row>
    <row r="48" spans="2:7" s="143" customFormat="1">
      <c r="B48" s="160"/>
      <c r="C48" s="146"/>
      <c r="D48" s="147"/>
      <c r="E48" s="81"/>
      <c r="F48" s="81"/>
      <c r="G48" s="77"/>
    </row>
    <row r="49" spans="2:8" s="143" customFormat="1">
      <c r="B49" s="160"/>
      <c r="C49" s="146"/>
      <c r="D49" s="147"/>
      <c r="E49" s="81"/>
      <c r="F49" s="81"/>
      <c r="G49" s="77"/>
    </row>
    <row r="50" spans="2:8" s="143" customFormat="1">
      <c r="B50" s="160"/>
      <c r="C50" s="146"/>
      <c r="D50" s="147"/>
      <c r="E50" s="81"/>
      <c r="F50" s="81"/>
      <c r="G50" s="77"/>
    </row>
    <row r="51" spans="2:8" s="143" customFormat="1">
      <c r="B51" s="160"/>
      <c r="C51" s="146"/>
      <c r="D51" s="147"/>
      <c r="E51" s="81"/>
      <c r="F51" s="81"/>
      <c r="G51" s="77"/>
    </row>
    <row r="52" spans="2:8" s="143" customFormat="1">
      <c r="B52" s="160"/>
      <c r="C52" s="146"/>
      <c r="D52" s="147"/>
      <c r="E52" s="81"/>
      <c r="F52" s="81"/>
      <c r="G52" s="77"/>
    </row>
    <row r="53" spans="2:8" s="143" customFormat="1" ht="13.5" thickBot="1">
      <c r="B53" s="160"/>
      <c r="C53" s="146"/>
      <c r="D53" s="147"/>
      <c r="E53" s="81"/>
      <c r="F53" s="81"/>
      <c r="G53" s="83"/>
    </row>
    <row r="54" spans="2:8" ht="13.5" thickBot="1">
      <c r="B54" s="23" t="s">
        <v>48</v>
      </c>
      <c r="C54" s="15"/>
      <c r="D54" s="15"/>
      <c r="E54" s="15"/>
      <c r="F54" s="21"/>
      <c r="G54" s="22">
        <f>SUM(G42:G53)</f>
        <v>0</v>
      </c>
    </row>
    <row r="55" spans="2:8" ht="13.5" thickBot="1">
      <c r="B55" s="49"/>
      <c r="C55" s="45"/>
      <c r="D55" s="45"/>
      <c r="E55" s="45"/>
      <c r="F55" s="45"/>
      <c r="G55" s="50"/>
    </row>
    <row r="56" spans="2:8" ht="13.5" thickBot="1">
      <c r="B56" s="23" t="s">
        <v>84</v>
      </c>
      <c r="C56" s="15"/>
      <c r="D56" s="15"/>
      <c r="E56" s="15"/>
      <c r="F56" s="15"/>
      <c r="G56" s="22">
        <f>IF(C9="Ja",G54*20%,IF(C10="Ja",G34*40%,0))</f>
        <v>0</v>
      </c>
    </row>
    <row r="57" spans="2:8" ht="13.5" thickBot="1">
      <c r="B57" s="49"/>
      <c r="C57" s="45"/>
      <c r="D57" s="45"/>
      <c r="E57" s="45"/>
      <c r="F57" s="45"/>
      <c r="G57" s="50"/>
    </row>
    <row r="58" spans="2:8" ht="13.5" thickBot="1">
      <c r="B58" s="26" t="s">
        <v>58</v>
      </c>
      <c r="C58" s="25"/>
      <c r="D58" s="25"/>
      <c r="E58" s="25"/>
      <c r="F58" s="25"/>
      <c r="G58" s="27">
        <f>IF(AND(Loonkostenforfait="Ja",OverigeKostenForfait="Ja"),0,IF(OverigeKostenForfait="Ja",G34*1.4,IF(Loonkostenforfait="Ja",G54*1.2,G34+G54)))</f>
        <v>0</v>
      </c>
      <c r="H58" t="str">
        <f>IF(OR(G34&lt;&gt;0,G54&lt;&gt;0),IF(AND(Loonkostenforfait="Ja",OverigeKostenForfait="Ja"),IF(G58=0,"U heeft de optie voor de forfaitaire opslagen voor zowel loonkosten, als de overige kosten geselecteerd. U kunt er slechts één kiezen",""),""),"")</f>
        <v/>
      </c>
    </row>
    <row r="65" spans="2:9" ht="13.5" thickBot="1">
      <c r="B65" s="33" t="s">
        <v>41</v>
      </c>
      <c r="C65" s="18"/>
      <c r="D65" s="18"/>
      <c r="E65" s="18"/>
    </row>
    <row r="66" spans="2:9" ht="25.5">
      <c r="B66" s="76" t="s">
        <v>86</v>
      </c>
      <c r="C66" s="69"/>
      <c r="D66" s="136">
        <v>2020</v>
      </c>
      <c r="E66" s="137">
        <v>2021</v>
      </c>
      <c r="F66" s="137">
        <v>2022</v>
      </c>
      <c r="G66" s="138">
        <v>2023</v>
      </c>
      <c r="I66" s="18"/>
    </row>
    <row r="67" spans="2:9">
      <c r="B67" s="28">
        <f>+G58</f>
        <v>0</v>
      </c>
      <c r="C67" s="70"/>
      <c r="D67" s="77"/>
      <c r="E67" s="77"/>
      <c r="F67" s="77"/>
      <c r="G67" s="118"/>
      <c r="I67" s="18"/>
    </row>
    <row r="68" spans="2:9" ht="13.5" thickBot="1">
      <c r="B68" s="135">
        <f>B67-SUM(D67:G67)</f>
        <v>0</v>
      </c>
      <c r="C68" s="31"/>
      <c r="D68" s="29">
        <f>IF($B$67&lt;&gt;0,D67/$B$67,0)</f>
        <v>0</v>
      </c>
      <c r="E68" s="29">
        <f>IF($B$67&lt;&gt;0,E67/$B$67,0)</f>
        <v>0</v>
      </c>
      <c r="F68" s="29">
        <f>IF($B$67&lt;&gt;0,F67/$B$67,0)</f>
        <v>0</v>
      </c>
      <c r="G68" s="30">
        <f>IF($B$67&lt;&gt;0,G67/$B$67,0)</f>
        <v>0</v>
      </c>
      <c r="I68" s="18"/>
    </row>
    <row r="76" spans="2:9">
      <c r="B76" s="16" t="s">
        <v>49</v>
      </c>
      <c r="C76" s="18"/>
      <c r="D76" s="18"/>
      <c r="E76" s="18"/>
      <c r="F76" s="18"/>
    </row>
    <row r="77" spans="2:9">
      <c r="B77" s="151"/>
      <c r="C77" s="152"/>
      <c r="D77" s="152"/>
      <c r="E77" s="152"/>
      <c r="F77" s="152"/>
      <c r="G77" s="153"/>
      <c r="H77" s="18"/>
    </row>
    <row r="78" spans="2:9">
      <c r="B78" s="154"/>
      <c r="C78" s="155"/>
      <c r="D78" s="155"/>
      <c r="E78" s="155"/>
      <c r="F78" s="155"/>
      <c r="G78" s="156"/>
      <c r="H78" s="18"/>
    </row>
    <row r="79" spans="2:9">
      <c r="B79" s="154"/>
      <c r="C79" s="155"/>
      <c r="D79" s="155"/>
      <c r="E79" s="155"/>
      <c r="F79" s="155"/>
      <c r="G79" s="156"/>
      <c r="H79" s="18"/>
    </row>
    <row r="80" spans="2:9">
      <c r="B80" s="157"/>
      <c r="C80" s="158"/>
      <c r="D80" s="158"/>
      <c r="E80" s="158"/>
      <c r="F80" s="158"/>
      <c r="G80" s="159"/>
      <c r="H80" s="18"/>
    </row>
    <row r="88" spans="2:8" ht="13.5" thickBot="1">
      <c r="B88" s="33" t="s">
        <v>37</v>
      </c>
      <c r="C88" s="24"/>
      <c r="D88" s="24"/>
      <c r="E88" s="24"/>
      <c r="F88" s="24"/>
    </row>
    <row r="89" spans="2:8" ht="27" customHeight="1">
      <c r="B89" s="36" t="s">
        <v>8</v>
      </c>
      <c r="C89" s="72"/>
      <c r="D89" s="69"/>
      <c r="E89" s="75" t="s">
        <v>20</v>
      </c>
      <c r="F89" s="37" t="s">
        <v>85</v>
      </c>
      <c r="G89" s="71" t="s">
        <v>82</v>
      </c>
      <c r="H89" s="18"/>
    </row>
    <row r="90" spans="2:8">
      <c r="B90" s="84">
        <f>+G58</f>
        <v>0</v>
      </c>
      <c r="C90" s="73"/>
      <c r="D90" s="70"/>
      <c r="E90" s="77"/>
      <c r="F90" s="77"/>
      <c r="G90" s="139">
        <f>+C98</f>
        <v>0</v>
      </c>
      <c r="H90" s="18"/>
    </row>
    <row r="91" spans="2:8" ht="13.5" thickBot="1">
      <c r="B91" s="135">
        <f>B90-SUM(E90:G90)</f>
        <v>0</v>
      </c>
      <c r="C91" s="74"/>
      <c r="D91" s="31"/>
      <c r="E91" s="29">
        <f>IF(B90&lt;&gt;0,E90/$B$90,0)</f>
        <v>0</v>
      </c>
      <c r="F91" s="29">
        <f>IF(B90&lt;&gt;0,F90/$B$90,0)</f>
        <v>0</v>
      </c>
      <c r="G91" s="30">
        <f>IF(B90&lt;&gt;0,G90/$B$90,0)</f>
        <v>0</v>
      </c>
      <c r="H91" s="18"/>
    </row>
    <row r="92" spans="2:8">
      <c r="C92" s="18"/>
      <c r="D92" s="18"/>
      <c r="E92" s="18"/>
      <c r="F92" s="18"/>
    </row>
    <row r="93" spans="2:8">
      <c r="B93" s="16" t="s">
        <v>43</v>
      </c>
      <c r="C93" s="18"/>
      <c r="D93" s="18"/>
      <c r="E93" s="18"/>
      <c r="F93" s="18"/>
    </row>
    <row r="94" spans="2:8">
      <c r="B94" s="77" t="s">
        <v>45</v>
      </c>
      <c r="C94" s="77"/>
      <c r="D94" s="18"/>
      <c r="E94" s="18"/>
      <c r="F94" s="18"/>
      <c r="G94"/>
    </row>
    <row r="95" spans="2:8">
      <c r="B95" s="77" t="s">
        <v>44</v>
      </c>
      <c r="C95" s="77"/>
      <c r="D95" s="18"/>
      <c r="E95" s="34"/>
      <c r="F95" s="18"/>
      <c r="G95"/>
    </row>
    <row r="96" spans="2:8">
      <c r="B96" s="77" t="s">
        <v>46</v>
      </c>
      <c r="C96" s="77"/>
      <c r="D96" s="18"/>
      <c r="E96" s="24"/>
      <c r="F96" s="18"/>
      <c r="G96"/>
    </row>
    <row r="97" spans="2:7">
      <c r="B97" s="77" t="s">
        <v>47</v>
      </c>
      <c r="C97" s="77"/>
      <c r="D97" s="18"/>
      <c r="E97" s="35"/>
      <c r="F97" s="18"/>
      <c r="G97"/>
    </row>
    <row r="98" spans="2:7">
      <c r="B98" s="113" t="s">
        <v>129</v>
      </c>
      <c r="C98" s="114">
        <f>SUM(C94:C97)</f>
        <v>0</v>
      </c>
      <c r="D98" s="47"/>
      <c r="E98" s="47"/>
      <c r="F98" s="18"/>
      <c r="G98"/>
    </row>
    <row r="106" spans="2:7" ht="13.5" thickBot="1">
      <c r="B106" s="33" t="s">
        <v>91</v>
      </c>
      <c r="C106" s="45"/>
      <c r="D106" s="45"/>
      <c r="E106" s="45"/>
      <c r="F106" s="45"/>
      <c r="G106" s="24"/>
    </row>
    <row r="107" spans="2:7">
      <c r="B107" s="92" t="s">
        <v>98</v>
      </c>
      <c r="C107" s="85"/>
      <c r="D107" s="85"/>
      <c r="E107" s="45" t="str">
        <f>IF(AND(C9="Ja",C10="Ja"),"Er is slechts één variant van de forfaitaire opslagen tegelijk toegestaan","Akkoord")</f>
        <v>Akkoord</v>
      </c>
      <c r="F107" s="85"/>
      <c r="G107" s="86"/>
    </row>
    <row r="108" spans="2:7">
      <c r="B108" s="87" t="s">
        <v>87</v>
      </c>
      <c r="C108" s="45"/>
      <c r="D108" s="45"/>
      <c r="E108" s="45" t="str">
        <f>IF(AND(C9="Ja",G34&lt;&gt;0),"Loonkosten en forfaitaire opslag zijn begroot, onjuist","Akkoord")</f>
        <v>Akkoord</v>
      </c>
      <c r="F108" s="45"/>
      <c r="G108" s="88"/>
    </row>
    <row r="109" spans="2:7">
      <c r="B109" s="87" t="s">
        <v>88</v>
      </c>
      <c r="C109" s="45"/>
      <c r="D109" s="45"/>
      <c r="E109" s="45" t="str">
        <f>IF(AND(C10="Ja",G54&lt;&gt;0),"Overige kosten en forfaitaire opslag zijn begroot, onjuist","Akkoord")</f>
        <v>Akkoord</v>
      </c>
      <c r="F109" s="45"/>
      <c r="G109" s="88"/>
    </row>
    <row r="110" spans="2:7">
      <c r="B110" s="87" t="s">
        <v>89</v>
      </c>
      <c r="C110" s="45"/>
      <c r="D110" s="45"/>
      <c r="E110" s="45" t="str">
        <f>IF(SUM(D67:G67)=B67,"Akkoord","Uitgavenplanning is niet gelijk aan subsidiabele kosten")</f>
        <v>Akkoord</v>
      </c>
      <c r="F110" s="45"/>
      <c r="G110" s="88"/>
    </row>
    <row r="111" spans="2:7" ht="13.5" thickBot="1">
      <c r="B111" s="89" t="s">
        <v>90</v>
      </c>
      <c r="C111" s="90"/>
      <c r="D111" s="90"/>
      <c r="E111" s="90" t="str">
        <f>IF(SUM(E90:G90)=B90,"Akkoord","Financiering is niet gelijk aan subsidiabele kosten")</f>
        <v>Akkoord</v>
      </c>
      <c r="F111" s="90"/>
      <c r="G111" s="91"/>
    </row>
  </sheetData>
  <sheetProtection sheet="1" objects="1" scenarios="1" insertRows="0"/>
  <mergeCells count="20">
    <mergeCell ref="C10:D10"/>
    <mergeCell ref="B77:G80"/>
    <mergeCell ref="C11:D11"/>
    <mergeCell ref="B53:D53"/>
    <mergeCell ref="B44:D44"/>
    <mergeCell ref="B45:D45"/>
    <mergeCell ref="B50:D50"/>
    <mergeCell ref="B46:D46"/>
    <mergeCell ref="B47:D47"/>
    <mergeCell ref="B49:D49"/>
    <mergeCell ref="B43:D43"/>
    <mergeCell ref="B52:D52"/>
    <mergeCell ref="B51:D51"/>
    <mergeCell ref="B42:D42"/>
    <mergeCell ref="B48:D48"/>
    <mergeCell ref="C5:G5"/>
    <mergeCell ref="C6:D6"/>
    <mergeCell ref="C8:D8"/>
    <mergeCell ref="C9:D9"/>
    <mergeCell ref="C7:D7"/>
  </mergeCells>
  <conditionalFormatting sqref="B20:G34">
    <cfRule type="expression" dxfId="268" priority="28" stopIfTrue="1">
      <formula>$C$9="Ja"</formula>
    </cfRule>
  </conditionalFormatting>
  <conditionalFormatting sqref="B41:G54">
    <cfRule type="expression" dxfId="267" priority="10" stopIfTrue="1">
      <formula>$C$10="Ja"</formula>
    </cfRule>
  </conditionalFormatting>
  <conditionalFormatting sqref="E108:E111">
    <cfRule type="cellIs" dxfId="266" priority="8" stopIfTrue="1" operator="notEqual">
      <formula>"Akkoord"</formula>
    </cfRule>
    <cfRule type="cellIs" dxfId="265" priority="9" stopIfTrue="1" operator="equal">
      <formula>"Akkoord"</formula>
    </cfRule>
  </conditionalFormatting>
  <conditionalFormatting sqref="E107">
    <cfRule type="cellIs" dxfId="264" priority="6" stopIfTrue="1" operator="notEqual">
      <formula>"Akkoord"</formula>
    </cfRule>
    <cfRule type="cellIs" dxfId="263" priority="7" stopIfTrue="1" operator="equal">
      <formula>"Akkoord"</formula>
    </cfRule>
  </conditionalFormatting>
  <conditionalFormatting sqref="B77:G80">
    <cfRule type="expression" dxfId="262" priority="5">
      <formula>$C$11="Nee"</formula>
    </cfRule>
  </conditionalFormatting>
  <conditionalFormatting sqref="B68">
    <cfRule type="expression" dxfId="261" priority="3">
      <formula>B68&lt;&gt;0</formula>
    </cfRule>
    <cfRule type="expression" dxfId="260" priority="4">
      <formula>B68=0</formula>
    </cfRule>
  </conditionalFormatting>
  <conditionalFormatting sqref="B91">
    <cfRule type="expression" dxfId="259" priority="1">
      <formula>B91&lt;&gt;0</formula>
    </cfRule>
    <cfRule type="expression" dxfId="258" priority="2">
      <formula>B91=0</formula>
    </cfRule>
  </conditionalFormatting>
  <dataValidations xWindow="374" yWindow="344" count="10">
    <dataValidation type="list" allowBlank="1" showInputMessage="1" showErrorMessage="1" sqref="F42:F53 F22:F33" xr:uid="{00000000-0002-0000-0300-000000000000}">
      <formula1>Werkpakketten</formula1>
    </dataValidation>
    <dataValidation type="list" allowBlank="1" showInputMessage="1" showErrorMessage="1" promptTitle="Toelichting" prompt="De loonkosten kunnen forfaitair worden berekend indien alle partners daar voor kiezen. _x000a_De loonkosten bedragen dan 20% van de subsidiabele kosten exclusief de 20%" sqref="C9" xr:uid="{00000000-0002-0000-0300-000001000000}">
      <formula1>"Ja,Nee"</formula1>
    </dataValidation>
    <dataValidation type="list" allowBlank="1" showInputMessage="1" showErrorMessage="1" promptTitle="Toelichting" prompt="De subsidiabele kosten niet zijnde de loonkosten kunnen forfaitair worden berekend indien alle partners daar voor kiezen. _x000a_De overige subsidiabele kosten bedragen dan 40% van de subsidiabele loonkosten." sqref="C10" xr:uid="{00000000-0002-0000-0300-000002000000}">
      <formula1>"Ja,Nee"</formula1>
    </dataValidation>
    <dataValidation type="list" allowBlank="1" showInputMessage="1" showErrorMessage="1" promptTitle="Toelichting" prompt="Het gaat om opbrengsten die een direct gevolg zijn van de uitvoering van de projectactiviteiten tijdens, of na de uitvoering van uw project." sqref="C11:D11" xr:uid="{00000000-0002-0000-0300-000003000000}">
      <formula1>"Ja,Nee"</formula1>
    </dataValidation>
    <dataValidation type="list" allowBlank="1" showInputMessage="1" showErrorMessage="1" promptTitle="Toelichting" prompt="Kies uw ondernemingsomvang volgens de MKB definitie._x000a__x000a_" sqref="C7:D7" xr:uid="{00000000-0002-0000-0300-000004000000}">
      <formula1>"Klein, Middel, Groot"</formula1>
    </dataValidation>
    <dataValidation type="list" allowBlank="1" showInputMessage="1" showErrorMessage="1" promptTitle="Toelichting" prompt="Indien er sprake is van niet of gedeeltelijk niet verrekenbare of compensabele BTW dan dient u de kosten incl. het (niet verrekenbare deel van de) BTW te begroten. Tevens dient uw subsidieaanvraag voorzien te worden van een BTW-verklaring" sqref="C8:D8" xr:uid="{00000000-0002-0000-0300-000005000000}">
      <formula1>"Ja,Nee,Gedeeltelijk"</formula1>
    </dataValidation>
    <dataValidation allowBlank="1" showInputMessage="1" showErrorMessage="1" promptTitle="LET OP" prompt="In 2020 kunnen alleen voorbereidingskosten worden opgenomen." sqref="D67" xr:uid="{00000000-0002-0000-0300-000006000000}"/>
    <dataValidation type="list" allowBlank="1" showInputMessage="1" showErrorMessage="1" promptTitle="Toelichting" prompt="Kies uw ondernemingsomvang volgens de MKB definitie._x000a__x000a_" sqref="C6:D6" xr:uid="{00000000-0002-0000-0300-000008000000}">
      <formula1>"Eenmanszaak, VOF, Maatschap , Coöperatie, Stichting, Vereniging, NV, BV, ZBO, Organisatie op grond van de wet, Overige"</formula1>
    </dataValidation>
    <dataValidation type="list" allowBlank="1" showInputMessage="1" showErrorMessage="1" sqref="E42:E53" xr:uid="{00000000-0002-0000-0300-000009000000}">
      <formula1>"Kosten derden, Afschrijvingskosten, Grondkosten, Inbreng in natura "</formula1>
    </dataValidation>
    <dataValidation type="list" allowBlank="1" showInputMessage="1" showErrorMessage="1" sqref="E22:E33" xr:uid="{5E72D5AF-A6D2-4943-97B2-859857B62905}">
      <formula1>"Loonkosten + vast percentage, IKS, Uurtarieven EC,Loonkosten deeltijd met wg-verklaring, Vast uurtarief"</formula1>
    </dataValidation>
  </dataValidations>
  <pageMargins left="0.70866141732283472" right="0.70866141732283472" top="0.74803149606299213" bottom="0.74803149606299213" header="0.31496062992125984" footer="0.31496062992125984"/>
  <pageSetup paperSize="9" scale="65" fitToHeight="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pageSetUpPr fitToPage="1"/>
  </sheetPr>
  <dimension ref="B1:I108"/>
  <sheetViews>
    <sheetView topLeftCell="A13" workbookViewId="0">
      <selection activeCell="B40" sqref="B40:G43"/>
    </sheetView>
  </sheetViews>
  <sheetFormatPr defaultColWidth="8.85546875" defaultRowHeight="12.75"/>
  <cols>
    <col min="1" max="1" width="1.7109375" customWidth="1"/>
    <col min="2" max="2" width="34.85546875" customWidth="1"/>
    <col min="3" max="3" width="14" customWidth="1"/>
    <col min="4" max="4" width="12" customWidth="1"/>
    <col min="5" max="5" width="17.7109375" customWidth="1"/>
    <col min="6" max="6" width="29.42578125" customWidth="1"/>
    <col min="7" max="7" width="16.28515625" style="18" customWidth="1"/>
  </cols>
  <sheetData>
    <row r="1" spans="2:7">
      <c r="B1" s="16" t="s">
        <v>26</v>
      </c>
      <c r="D1" s="52"/>
      <c r="E1" s="131" t="s">
        <v>125</v>
      </c>
    </row>
    <row r="2" spans="2:7">
      <c r="B2" s="16"/>
      <c r="D2" s="61"/>
      <c r="E2" s="131" t="s">
        <v>126</v>
      </c>
    </row>
    <row r="3" spans="2:7">
      <c r="B3" s="16"/>
      <c r="D3" s="130"/>
      <c r="E3" s="131" t="s">
        <v>127</v>
      </c>
    </row>
    <row r="5" spans="2:7">
      <c r="B5" s="17" t="s">
        <v>27</v>
      </c>
      <c r="C5" s="145"/>
      <c r="D5" s="146"/>
      <c r="E5" s="146"/>
      <c r="F5" s="146"/>
      <c r="G5" s="147"/>
    </row>
    <row r="6" spans="2:7">
      <c r="B6" s="17" t="s">
        <v>21</v>
      </c>
      <c r="C6" s="148"/>
      <c r="D6" s="149"/>
    </row>
    <row r="7" spans="2:7">
      <c r="B7" s="17" t="s">
        <v>83</v>
      </c>
      <c r="C7" s="148"/>
      <c r="D7" s="149"/>
    </row>
    <row r="8" spans="2:7">
      <c r="B8" s="46" t="s">
        <v>50</v>
      </c>
      <c r="C8" s="148"/>
      <c r="D8" s="149"/>
    </row>
    <row r="9" spans="2:7">
      <c r="B9" s="60" t="s">
        <v>61</v>
      </c>
      <c r="C9" s="150"/>
      <c r="D9" s="150"/>
    </row>
    <row r="18" spans="2:7">
      <c r="B18" s="53" t="s">
        <v>28</v>
      </c>
      <c r="C18" s="51"/>
      <c r="D18" s="51"/>
      <c r="E18" s="51"/>
      <c r="F18" s="51"/>
      <c r="G18" s="48"/>
    </row>
    <row r="19" spans="2:7">
      <c r="B19" s="54" t="s">
        <v>51</v>
      </c>
      <c r="C19" s="54" t="s">
        <v>29</v>
      </c>
      <c r="D19" s="54" t="s">
        <v>30</v>
      </c>
      <c r="E19" s="54" t="s">
        <v>31</v>
      </c>
      <c r="F19" s="54" t="s">
        <v>32</v>
      </c>
      <c r="G19" s="55" t="s">
        <v>33</v>
      </c>
    </row>
    <row r="20" spans="2:7" s="143" customFormat="1">
      <c r="B20" s="78"/>
      <c r="C20" s="78"/>
      <c r="D20" s="78"/>
      <c r="E20" s="81"/>
      <c r="F20" s="81"/>
      <c r="G20" s="142" t="str">
        <f t="shared" ref="G20:G24" si="0">IF(AND(B20&lt;&gt;"",C20&gt;0,D20&gt;0,E20&lt;&gt;"",F20&lt;&gt;""),IF(E20="Vast uurtarief",C20*39,+C20*D20),"")</f>
        <v/>
      </c>
    </row>
    <row r="21" spans="2:7" s="143" customFormat="1">
      <c r="B21" s="78"/>
      <c r="C21" s="78"/>
      <c r="D21" s="78"/>
      <c r="E21" s="81"/>
      <c r="F21" s="81"/>
      <c r="G21" s="142" t="str">
        <f t="shared" si="0"/>
        <v/>
      </c>
    </row>
    <row r="22" spans="2:7" s="143" customFormat="1">
      <c r="B22" s="78"/>
      <c r="C22" s="78"/>
      <c r="D22" s="78"/>
      <c r="E22" s="81"/>
      <c r="F22" s="81"/>
      <c r="G22" s="142" t="str">
        <f t="shared" si="0"/>
        <v/>
      </c>
    </row>
    <row r="23" spans="2:7" s="143" customFormat="1">
      <c r="B23" s="78"/>
      <c r="C23" s="78"/>
      <c r="D23" s="78"/>
      <c r="E23" s="81"/>
      <c r="F23" s="81"/>
      <c r="G23" s="142" t="str">
        <f t="shared" si="0"/>
        <v/>
      </c>
    </row>
    <row r="24" spans="2:7" s="143" customFormat="1">
      <c r="B24" s="78"/>
      <c r="C24" s="78"/>
      <c r="D24" s="78"/>
      <c r="E24" s="81"/>
      <c r="F24" s="81"/>
      <c r="G24" s="142" t="str">
        <f t="shared" si="0"/>
        <v/>
      </c>
    </row>
    <row r="25" spans="2:7" s="143" customFormat="1">
      <c r="B25" s="78"/>
      <c r="C25" s="78"/>
      <c r="D25" s="78"/>
      <c r="E25" s="81"/>
      <c r="F25" s="81"/>
      <c r="G25" s="142" t="str">
        <f t="shared" ref="G25:G31" si="1">IF(AND(B25&lt;&gt;"",C25&gt;0,D25&gt;0,E25&lt;&gt;"",F25&lt;&gt;""),IF(E25="Vast uurtarief",C25*39,+C25*D25),"")</f>
        <v/>
      </c>
    </row>
    <row r="26" spans="2:7" s="143" customFormat="1">
      <c r="B26" s="78"/>
      <c r="C26" s="78"/>
      <c r="D26" s="78"/>
      <c r="E26" s="81"/>
      <c r="F26" s="81"/>
      <c r="G26" s="142" t="str">
        <f t="shared" si="1"/>
        <v/>
      </c>
    </row>
    <row r="27" spans="2:7" s="143" customFormat="1">
      <c r="B27" s="78"/>
      <c r="C27" s="78"/>
      <c r="D27" s="78"/>
      <c r="E27" s="81"/>
      <c r="F27" s="81"/>
      <c r="G27" s="142" t="str">
        <f t="shared" si="1"/>
        <v/>
      </c>
    </row>
    <row r="28" spans="2:7" s="143" customFormat="1">
      <c r="B28" s="78"/>
      <c r="C28" s="78"/>
      <c r="D28" s="78"/>
      <c r="E28" s="81"/>
      <c r="F28" s="81"/>
      <c r="G28" s="142" t="str">
        <f t="shared" si="1"/>
        <v/>
      </c>
    </row>
    <row r="29" spans="2:7" s="143" customFormat="1">
      <c r="B29" s="78"/>
      <c r="C29" s="78"/>
      <c r="D29" s="78"/>
      <c r="E29" s="81"/>
      <c r="F29" s="81"/>
      <c r="G29" s="142" t="str">
        <f t="shared" si="1"/>
        <v/>
      </c>
    </row>
    <row r="30" spans="2:7" s="143" customFormat="1">
      <c r="B30" s="78"/>
      <c r="C30" s="78"/>
      <c r="D30" s="78"/>
      <c r="E30" s="81"/>
      <c r="F30" s="81"/>
      <c r="G30" s="142" t="str">
        <f t="shared" si="1"/>
        <v/>
      </c>
    </row>
    <row r="31" spans="2:7" s="143" customFormat="1" ht="13.5" thickBot="1">
      <c r="B31" s="82"/>
      <c r="C31" s="82"/>
      <c r="D31" s="82"/>
      <c r="E31" s="81"/>
      <c r="F31" s="81"/>
      <c r="G31" s="142" t="str">
        <f t="shared" si="1"/>
        <v/>
      </c>
    </row>
    <row r="32" spans="2:7" ht="13.5" thickBot="1">
      <c r="B32" s="23" t="s">
        <v>34</v>
      </c>
      <c r="C32" s="15"/>
      <c r="D32" s="15"/>
      <c r="E32" s="15"/>
      <c r="F32" s="21"/>
      <c r="G32" s="22">
        <f>SUM(G20:G31)</f>
        <v>0</v>
      </c>
    </row>
    <row r="33" spans="2:7">
      <c r="B33" s="49"/>
      <c r="C33" s="45"/>
      <c r="D33" s="45"/>
      <c r="E33" s="45"/>
      <c r="F33" s="45"/>
      <c r="G33" s="50"/>
    </row>
    <row r="34" spans="2:7">
      <c r="B34" s="49"/>
      <c r="C34" s="45"/>
      <c r="D34" s="45"/>
      <c r="E34" s="45"/>
      <c r="F34" s="45"/>
      <c r="G34" s="50"/>
    </row>
    <row r="35" spans="2:7">
      <c r="B35" s="49"/>
      <c r="C35" s="45"/>
      <c r="D35" s="45"/>
      <c r="E35" s="45"/>
      <c r="F35" s="45"/>
      <c r="G35" s="50"/>
    </row>
    <row r="36" spans="2:7">
      <c r="B36" s="49"/>
      <c r="C36" s="45"/>
      <c r="D36" s="45"/>
      <c r="E36" s="45"/>
      <c r="F36" s="45"/>
      <c r="G36" s="50"/>
    </row>
    <row r="38" spans="2:7">
      <c r="B38" s="16" t="s">
        <v>42</v>
      </c>
    </row>
    <row r="39" spans="2:7">
      <c r="B39" s="54" t="s">
        <v>35</v>
      </c>
      <c r="C39" s="54"/>
      <c r="D39" s="54"/>
      <c r="E39" s="54" t="s">
        <v>31</v>
      </c>
      <c r="F39" s="54" t="s">
        <v>32</v>
      </c>
      <c r="G39" s="55" t="s">
        <v>33</v>
      </c>
    </row>
    <row r="40" spans="2:7" s="143" customFormat="1">
      <c r="B40" s="160"/>
      <c r="C40" s="146"/>
      <c r="D40" s="147"/>
      <c r="E40" s="81"/>
      <c r="F40" s="81"/>
      <c r="G40" s="77"/>
    </row>
    <row r="41" spans="2:7" s="143" customFormat="1">
      <c r="B41" s="160"/>
      <c r="C41" s="146"/>
      <c r="D41" s="147"/>
      <c r="E41" s="81"/>
      <c r="F41" s="81"/>
      <c r="G41" s="77"/>
    </row>
    <row r="42" spans="2:7" s="143" customFormat="1">
      <c r="B42" s="160"/>
      <c r="C42" s="146"/>
      <c r="D42" s="147"/>
      <c r="E42" s="81"/>
      <c r="F42" s="81"/>
      <c r="G42" s="77"/>
    </row>
    <row r="43" spans="2:7" s="143" customFormat="1">
      <c r="B43" s="160"/>
      <c r="C43" s="146"/>
      <c r="D43" s="147"/>
      <c r="E43" s="81"/>
      <c r="F43" s="81"/>
      <c r="G43" s="77"/>
    </row>
    <row r="44" spans="2:7" s="143" customFormat="1">
      <c r="B44" s="160"/>
      <c r="C44" s="146"/>
      <c r="D44" s="147"/>
      <c r="E44" s="81"/>
      <c r="F44" s="81"/>
      <c r="G44" s="77"/>
    </row>
    <row r="45" spans="2:7" s="143" customFormat="1">
      <c r="B45" s="160"/>
      <c r="C45" s="146"/>
      <c r="D45" s="147"/>
      <c r="E45" s="81"/>
      <c r="F45" s="81"/>
      <c r="G45" s="77"/>
    </row>
    <row r="46" spans="2:7" s="143" customFormat="1">
      <c r="B46" s="160"/>
      <c r="C46" s="146"/>
      <c r="D46" s="147"/>
      <c r="E46" s="81"/>
      <c r="F46" s="81"/>
      <c r="G46" s="77"/>
    </row>
    <row r="47" spans="2:7" s="143" customFormat="1">
      <c r="B47" s="160"/>
      <c r="C47" s="146"/>
      <c r="D47" s="147"/>
      <c r="E47" s="81"/>
      <c r="F47" s="81"/>
      <c r="G47" s="77"/>
    </row>
    <row r="48" spans="2:7" s="143" customFormat="1">
      <c r="B48" s="160"/>
      <c r="C48" s="146"/>
      <c r="D48" s="147"/>
      <c r="E48" s="81"/>
      <c r="F48" s="81"/>
      <c r="G48" s="77"/>
    </row>
    <row r="49" spans="2:9" s="143" customFormat="1">
      <c r="B49" s="160"/>
      <c r="C49" s="146"/>
      <c r="D49" s="147"/>
      <c r="E49" s="81"/>
      <c r="F49" s="81"/>
      <c r="G49" s="77"/>
    </row>
    <row r="50" spans="2:9" s="143" customFormat="1">
      <c r="B50" s="160"/>
      <c r="C50" s="146"/>
      <c r="D50" s="147"/>
      <c r="E50" s="81"/>
      <c r="F50" s="81"/>
      <c r="G50" s="77"/>
    </row>
    <row r="51" spans="2:9" s="143" customFormat="1" ht="13.5" thickBot="1">
      <c r="B51" s="160"/>
      <c r="C51" s="146"/>
      <c r="D51" s="147"/>
      <c r="E51" s="81"/>
      <c r="F51" s="81"/>
      <c r="G51" s="83"/>
    </row>
    <row r="52" spans="2:9" ht="13.5" thickBot="1">
      <c r="B52" s="23" t="s">
        <v>48</v>
      </c>
      <c r="C52" s="15"/>
      <c r="D52" s="15"/>
      <c r="E52" s="15"/>
      <c r="F52" s="21"/>
      <c r="G52" s="22">
        <f>SUM(G40:G51)</f>
        <v>0</v>
      </c>
    </row>
    <row r="53" spans="2:9" ht="13.5" thickBot="1">
      <c r="B53" s="49"/>
      <c r="C53" s="45"/>
      <c r="D53" s="45"/>
      <c r="E53" s="45"/>
      <c r="F53" s="45"/>
      <c r="G53" s="50"/>
    </row>
    <row r="54" spans="2:9" ht="13.5" thickBot="1">
      <c r="B54" s="23" t="s">
        <v>84</v>
      </c>
      <c r="C54" s="15"/>
      <c r="D54" s="15"/>
      <c r="E54" s="15"/>
      <c r="F54" s="15"/>
      <c r="G54" s="22">
        <f>IF(Penvoerder!C9="Ja",G52*20%,IF(Penvoerder!C10="Ja",G32*40%,0))</f>
        <v>0</v>
      </c>
    </row>
    <row r="55" spans="2:9" ht="13.5" thickBot="1">
      <c r="B55" s="49"/>
      <c r="C55" s="45"/>
      <c r="D55" s="45"/>
      <c r="E55" s="45"/>
      <c r="F55" s="45"/>
      <c r="G55" s="50"/>
    </row>
    <row r="56" spans="2:9" ht="13.5" thickBot="1">
      <c r="B56" s="26" t="s">
        <v>58</v>
      </c>
      <c r="C56" s="25"/>
      <c r="D56" s="25"/>
      <c r="E56" s="25"/>
      <c r="F56" s="25"/>
      <c r="G56" s="27">
        <f>IF(AND(Loonkostenforfait="Ja",OverigeKostenForfait="Ja"),0,IF(OverigeKostenForfait="Ja",G32*1.4,IF(Loonkostenforfait="Ja",G52*1.2,G32+G52)))</f>
        <v>0</v>
      </c>
    </row>
    <row r="63" spans="2:9" ht="13.5" thickBot="1">
      <c r="B63" s="33" t="s">
        <v>41</v>
      </c>
      <c r="C63" s="18"/>
      <c r="D63" s="18"/>
      <c r="E63" s="18"/>
    </row>
    <row r="64" spans="2:9" ht="25.5">
      <c r="B64" s="76" t="s">
        <v>86</v>
      </c>
      <c r="C64" s="69"/>
      <c r="D64" s="62">
        <v>2020</v>
      </c>
      <c r="E64" s="40">
        <v>2021</v>
      </c>
      <c r="F64" s="41">
        <v>2022</v>
      </c>
      <c r="G64" s="42">
        <v>2023</v>
      </c>
      <c r="I64" s="18"/>
    </row>
    <row r="65" spans="2:9">
      <c r="B65" s="28">
        <f>+G56</f>
        <v>0</v>
      </c>
      <c r="C65" s="70"/>
      <c r="D65" s="78"/>
      <c r="E65" s="78"/>
      <c r="F65" s="78"/>
      <c r="G65" s="93"/>
      <c r="I65" s="18"/>
    </row>
    <row r="66" spans="2:9" ht="13.5" thickBot="1">
      <c r="B66" s="135">
        <f>B65-SUM(D65:G65)</f>
        <v>0</v>
      </c>
      <c r="C66" s="31"/>
      <c r="D66" s="29">
        <f>IF($B$65&lt;&gt;0,D65/$B$65,0)</f>
        <v>0</v>
      </c>
      <c r="E66" s="29">
        <f>IF($B$65&lt;&gt;0,E65/$B$65,0)</f>
        <v>0</v>
      </c>
      <c r="F66" s="29">
        <f>IF($B$65&lt;&gt;0,F65/$B$65,0)</f>
        <v>0</v>
      </c>
      <c r="G66" s="30">
        <f>IF($B$65&lt;&gt;0,G65/$B$65,0)</f>
        <v>0</v>
      </c>
      <c r="I66" s="18"/>
    </row>
    <row r="74" spans="2:9">
      <c r="B74" s="16" t="s">
        <v>49</v>
      </c>
      <c r="C74" s="18"/>
      <c r="D74" s="18"/>
      <c r="E74" s="18"/>
      <c r="F74" s="18"/>
    </row>
    <row r="75" spans="2:9">
      <c r="B75" s="151"/>
      <c r="C75" s="152"/>
      <c r="D75" s="152"/>
      <c r="E75" s="152"/>
      <c r="F75" s="152"/>
      <c r="G75" s="153"/>
      <c r="H75" s="18"/>
    </row>
    <row r="76" spans="2:9">
      <c r="B76" s="154"/>
      <c r="C76" s="155"/>
      <c r="D76" s="155"/>
      <c r="E76" s="155"/>
      <c r="F76" s="155"/>
      <c r="G76" s="156"/>
      <c r="H76" s="18"/>
    </row>
    <row r="77" spans="2:9">
      <c r="B77" s="154"/>
      <c r="C77" s="155"/>
      <c r="D77" s="155"/>
      <c r="E77" s="155"/>
      <c r="F77" s="155"/>
      <c r="G77" s="156"/>
      <c r="H77" s="18"/>
    </row>
    <row r="78" spans="2:9">
      <c r="B78" s="157"/>
      <c r="C78" s="158"/>
      <c r="D78" s="158"/>
      <c r="E78" s="158"/>
      <c r="F78" s="158"/>
      <c r="G78" s="159"/>
      <c r="H78" s="18"/>
    </row>
    <row r="86" spans="2:8" ht="13.5" thickBot="1">
      <c r="B86" s="33" t="s">
        <v>37</v>
      </c>
      <c r="C86" s="24"/>
      <c r="D86" s="24"/>
      <c r="E86" s="24"/>
      <c r="F86" s="24"/>
    </row>
    <row r="87" spans="2:8" ht="27" customHeight="1">
      <c r="B87" s="36" t="s">
        <v>8</v>
      </c>
      <c r="C87" s="72"/>
      <c r="D87" s="69"/>
      <c r="E87" s="75" t="s">
        <v>20</v>
      </c>
      <c r="F87" s="37" t="s">
        <v>85</v>
      </c>
      <c r="G87" s="71" t="s">
        <v>82</v>
      </c>
      <c r="H87" s="18"/>
    </row>
    <row r="88" spans="2:8">
      <c r="B88" s="84">
        <f>+G56</f>
        <v>0</v>
      </c>
      <c r="C88" s="73"/>
      <c r="D88" s="70"/>
      <c r="E88" s="77">
        <f>40%*G56</f>
        <v>0</v>
      </c>
      <c r="F88" s="77">
        <f>60%*G56</f>
        <v>0</v>
      </c>
      <c r="G88" s="139">
        <f>+C96</f>
        <v>0</v>
      </c>
      <c r="H88" s="18"/>
    </row>
    <row r="89" spans="2:8" ht="13.5" thickBot="1">
      <c r="B89" s="135">
        <f>B88-SUM(E88:G88)</f>
        <v>0</v>
      </c>
      <c r="C89" s="74"/>
      <c r="D89" s="31"/>
      <c r="E89" s="29">
        <f>IF(B88&lt;&gt;0,E88/$B$88,0)</f>
        <v>0</v>
      </c>
      <c r="F89" s="29">
        <f>IF(B88&lt;&gt;0,F88/$B$88,0)</f>
        <v>0</v>
      </c>
      <c r="G89" s="30">
        <f>IF(B88&lt;&gt;0,G88/$B$88,0)</f>
        <v>0</v>
      </c>
      <c r="H89" s="18"/>
    </row>
    <row r="90" spans="2:8">
      <c r="C90" s="18"/>
      <c r="D90" s="18"/>
      <c r="E90" s="18"/>
      <c r="F90" s="18"/>
    </row>
    <row r="91" spans="2:8">
      <c r="B91" s="16" t="s">
        <v>43</v>
      </c>
      <c r="C91" s="18"/>
      <c r="D91" s="18"/>
      <c r="E91" s="18"/>
      <c r="F91" s="18"/>
    </row>
    <row r="92" spans="2:8">
      <c r="B92" s="77" t="s">
        <v>45</v>
      </c>
      <c r="C92" s="77"/>
      <c r="D92" s="18"/>
      <c r="E92" s="18"/>
      <c r="F92" s="18"/>
      <c r="G92"/>
    </row>
    <row r="93" spans="2:8">
      <c r="B93" s="77" t="s">
        <v>44</v>
      </c>
      <c r="C93" s="77"/>
      <c r="D93" s="18"/>
      <c r="E93" s="34"/>
      <c r="F93" s="18"/>
      <c r="G93"/>
    </row>
    <row r="94" spans="2:8">
      <c r="B94" s="77" t="s">
        <v>46</v>
      </c>
      <c r="C94" s="77"/>
      <c r="D94" s="18"/>
      <c r="E94" s="24"/>
      <c r="F94" s="18"/>
      <c r="G94"/>
    </row>
    <row r="95" spans="2:8">
      <c r="B95" s="77" t="s">
        <v>47</v>
      </c>
      <c r="C95" s="77"/>
      <c r="D95" s="18"/>
      <c r="E95" s="35"/>
      <c r="F95" s="18"/>
      <c r="G95"/>
    </row>
    <row r="96" spans="2:8">
      <c r="B96" s="113" t="s">
        <v>129</v>
      </c>
      <c r="C96" s="19">
        <f>SUM(C92:C95)</f>
        <v>0</v>
      </c>
      <c r="D96" s="47"/>
      <c r="E96" s="47"/>
      <c r="F96" s="18"/>
      <c r="G96"/>
    </row>
    <row r="104" spans="2:7" ht="13.5" thickBot="1">
      <c r="B104" s="33" t="s">
        <v>91</v>
      </c>
      <c r="C104" s="45"/>
      <c r="D104" s="45"/>
      <c r="E104" s="45"/>
      <c r="F104" s="45"/>
      <c r="G104" s="24"/>
    </row>
    <row r="105" spans="2:7">
      <c r="B105" s="92" t="s">
        <v>87</v>
      </c>
      <c r="C105" s="85"/>
      <c r="D105" s="85"/>
      <c r="E105" s="85" t="str">
        <f>IF(AND(Penvoerder!C9="Ja",G32&lt;&gt;0),"Loonkosten en forfaitaire opslag zijn begroot, onjuist","Akkoord")</f>
        <v>Akkoord</v>
      </c>
      <c r="F105" s="85"/>
      <c r="G105" s="86"/>
    </row>
    <row r="106" spans="2:7">
      <c r="B106" s="87" t="s">
        <v>88</v>
      </c>
      <c r="C106" s="45"/>
      <c r="D106" s="45"/>
      <c r="E106" s="45" t="str">
        <f>IF(AND(Penvoerder!C10="Ja",G52&lt;&gt;0),"Overige kosten en forfaitaire opslag zijn begroot, onjuist","Akkoord")</f>
        <v>Akkoord</v>
      </c>
      <c r="F106" s="45"/>
      <c r="G106" s="88"/>
    </row>
    <row r="107" spans="2:7">
      <c r="B107" s="87" t="s">
        <v>89</v>
      </c>
      <c r="C107" s="45"/>
      <c r="D107" s="45"/>
      <c r="E107" s="45" t="str">
        <f>IF(SUM(D65:G65)=B65,"Akkoord","Uitgavenplanning is niet gelijk aan subsidiabele kosten")</f>
        <v>Akkoord</v>
      </c>
      <c r="F107" s="45"/>
      <c r="G107" s="88"/>
    </row>
    <row r="108" spans="2:7" ht="13.5" thickBot="1">
      <c r="B108" s="89" t="s">
        <v>90</v>
      </c>
      <c r="C108" s="90"/>
      <c r="D108" s="90"/>
      <c r="E108" s="90" t="str">
        <f>IF(SUM(E88:G88)=B88,"Akkoord","Financiering is niet gelijk aan subsidiabele kosten")</f>
        <v>Akkoord</v>
      </c>
      <c r="F108" s="90"/>
      <c r="G108" s="91"/>
    </row>
  </sheetData>
  <sheetProtection sheet="1" objects="1" scenarios="1" insertRows="0"/>
  <mergeCells count="18">
    <mergeCell ref="B51:D51"/>
    <mergeCell ref="B75:G78"/>
    <mergeCell ref="B44:D44"/>
    <mergeCell ref="B45:D45"/>
    <mergeCell ref="B46:D46"/>
    <mergeCell ref="B47:D47"/>
    <mergeCell ref="B48:D48"/>
    <mergeCell ref="B49:D49"/>
    <mergeCell ref="B40:D40"/>
    <mergeCell ref="B41:D41"/>
    <mergeCell ref="B42:D42"/>
    <mergeCell ref="B43:D43"/>
    <mergeCell ref="B50:D50"/>
    <mergeCell ref="C5:G5"/>
    <mergeCell ref="C6:D6"/>
    <mergeCell ref="C7:D7"/>
    <mergeCell ref="C8:D8"/>
    <mergeCell ref="C9:D9"/>
  </mergeCells>
  <conditionalFormatting sqref="E105:E108">
    <cfRule type="cellIs" dxfId="257" priority="23" stopIfTrue="1" operator="notEqual">
      <formula>"Akkoord"</formula>
    </cfRule>
    <cfRule type="cellIs" dxfId="256" priority="24" stopIfTrue="1" operator="equal">
      <formula>"Akkoord"</formula>
    </cfRule>
  </conditionalFormatting>
  <conditionalFormatting sqref="B75:G78">
    <cfRule type="expression" dxfId="255" priority="10">
      <formula>$C$9="Nee"</formula>
    </cfRule>
  </conditionalFormatting>
  <conditionalFormatting sqref="B66">
    <cfRule type="expression" dxfId="254" priority="6">
      <formula>B66&lt;&gt;0</formula>
    </cfRule>
    <cfRule type="expression" dxfId="253" priority="7">
      <formula>B66=0</formula>
    </cfRule>
  </conditionalFormatting>
  <conditionalFormatting sqref="B89">
    <cfRule type="expression" dxfId="252" priority="4">
      <formula>B89&lt;&gt;0</formula>
    </cfRule>
    <cfRule type="expression" dxfId="251" priority="5">
      <formula>B89=0</formula>
    </cfRule>
  </conditionalFormatting>
  <conditionalFormatting sqref="B20:F24">
    <cfRule type="expression" dxfId="250" priority="3" stopIfTrue="1">
      <formula>$C$9="Ja"</formula>
    </cfRule>
  </conditionalFormatting>
  <conditionalFormatting sqref="B40:G43">
    <cfRule type="expression" dxfId="249" priority="2" stopIfTrue="1">
      <formula>$C$10="Ja"</formula>
    </cfRule>
  </conditionalFormatting>
  <dataValidations count="8">
    <dataValidation type="list" allowBlank="1" showInputMessage="1" showErrorMessage="1" promptTitle="Toelichting" prompt="Kies uw ondernemingsomvang volgens de MKB definitie._x000a__x000a_" sqref="C6:D6" xr:uid="{00000000-0002-0000-0400-000000000000}">
      <formula1>"Eenmanszaak, VOF, Maatschap , Coöperatie, Stichting, Vereniging, NV, BV, ZBO, Organisatie op grond van de wet, Overige"</formula1>
    </dataValidation>
    <dataValidation allowBlank="1" showInputMessage="1" showErrorMessage="1" promptTitle="LET OP" prompt="In 2020 kunnen alleen voorbereidingskosten worden opgenomen." sqref="D65" xr:uid="{00000000-0002-0000-0400-000002000000}"/>
    <dataValidation type="list" allowBlank="1" showInputMessage="1" showErrorMessage="1" promptTitle="Toelichting" prompt="Indien er sprake is van niet of gedeeltelijk niet verrekenbare of compensabele BTW dan dient u de kosten incl. het (niet verrekenbare deel van de) BTW te begroten. Tevens dient uw subsidieaanvraag voorzien te worden van een BTW-verklaring" sqref="C8:D8" xr:uid="{00000000-0002-0000-0400-000003000000}">
      <formula1>"Ja,Nee,Gedeeltelijk"</formula1>
    </dataValidation>
    <dataValidation type="list" allowBlank="1" showInputMessage="1" showErrorMessage="1" promptTitle="Toelichting" prompt="Kies uw ondernemingsomvang volgens de MKB definitie._x000a__x000a_" sqref="C7:D7" xr:uid="{00000000-0002-0000-0400-000004000000}">
      <formula1>"Klein, Middel, Groot"</formula1>
    </dataValidation>
    <dataValidation type="list" allowBlank="1" showInputMessage="1" showErrorMessage="1" promptTitle="Toelichting" prompt="Het gaat om opbrengsten die een direct gevolg zijn van de uitvoering van de projectactiviteiten tijdens, of na de uitvoering van uw project." sqref="C9:D9" xr:uid="{00000000-0002-0000-0400-000005000000}">
      <formula1>"Ja,Nee"</formula1>
    </dataValidation>
    <dataValidation type="list" allowBlank="1" showInputMessage="1" showErrorMessage="1" sqref="F20:F31 F40:F51" xr:uid="{00000000-0002-0000-0400-000006000000}">
      <formula1>Werkpakketten</formula1>
    </dataValidation>
    <dataValidation type="list" allowBlank="1" showInputMessage="1" showErrorMessage="1" sqref="E40:E51" xr:uid="{00000000-0002-0000-0400-000007000000}">
      <formula1>"Kosten derden, Afschrijvingskosten, Grondkosten, Inbreng in natura "</formula1>
    </dataValidation>
    <dataValidation type="list" allowBlank="1" showInputMessage="1" showErrorMessage="1" sqref="E20:E31" xr:uid="{A35496D3-DE37-4CE7-9189-1E47EB04B4C2}">
      <formula1>"Loonkosten + vast percentage, IKS, Uurtarieven EC,Loonkosten deeltijd met wg-verklaring, Vast uurtarief"</formula1>
    </dataValidation>
  </dataValidations>
  <pageMargins left="0.70866141732283472" right="0.70866141732283472" top="0.74803149606299213" bottom="0.74803149606299213" header="0.31496062992125984" footer="0.31496062992125984"/>
  <pageSetup paperSize="9" scale="65" fitToHeight="10"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expression" priority="18" stopIfTrue="1" id="{21768D11-437D-4551-90FA-227CA7A2A56F}">
            <xm:f>Penvoerder!$C$9="Ja"</xm:f>
            <x14:dxf>
              <fill>
                <patternFill>
                  <bgColor theme="0" tint="-0.499984740745262"/>
                </patternFill>
              </fill>
            </x14:dxf>
          </x14:cfRule>
          <xm:sqref>B18:G32</xm:sqref>
        </x14:conditionalFormatting>
        <x14:conditionalFormatting xmlns:xm="http://schemas.microsoft.com/office/excel/2006/main">
          <x14:cfRule type="expression" priority="17" stopIfTrue="1" id="{B850C1AC-6E3B-46FA-BC45-45314B8D2D91}">
            <xm:f>Penvoerder!$C$10="Ja"</xm:f>
            <x14:dxf>
              <fill>
                <patternFill>
                  <bgColor theme="0" tint="-0.499984740745262"/>
                </patternFill>
              </fill>
            </x14:dxf>
          </x14:cfRule>
          <xm:sqref>B38:G39 B44:G52</xm:sqref>
        </x14:conditionalFormatting>
        <x14:conditionalFormatting xmlns:xm="http://schemas.microsoft.com/office/excel/2006/main">
          <x14:cfRule type="expression" priority="8" stopIfTrue="1" id="{3991D240-71C0-4974-8120-68CB717D3767}">
            <xm:f>Penvoerder!$C$9="Ja"</xm:f>
            <x14:dxf>
              <fill>
                <patternFill>
                  <bgColor theme="0" tint="-0.499984740745262"/>
                </patternFill>
              </fill>
            </x14:dxf>
          </x14:cfRule>
          <xm:sqref>G20:G22</xm:sqref>
        </x14:conditionalFormatting>
        <x14:conditionalFormatting xmlns:xm="http://schemas.microsoft.com/office/excel/2006/main">
          <x14:cfRule type="expression" priority="1" stopIfTrue="1" id="{F22F9D8D-EF18-4C11-B028-1F5AC84AE10F}">
            <xm:f>Penvoerder!$C$10="Ja"</xm:f>
            <x14:dxf>
              <fill>
                <patternFill>
                  <bgColor theme="0" tint="-0.499984740745262"/>
                </patternFill>
              </fill>
            </x14:dxf>
          </x14:cfRule>
          <xm:sqref>B40:G43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B1:I108"/>
  <sheetViews>
    <sheetView topLeftCell="A16" workbookViewId="0">
      <selection activeCell="B20" sqref="B20:G24"/>
    </sheetView>
  </sheetViews>
  <sheetFormatPr defaultColWidth="8.85546875" defaultRowHeight="12.75"/>
  <cols>
    <col min="1" max="1" width="1.7109375" customWidth="1"/>
    <col min="2" max="2" width="34.85546875" customWidth="1"/>
    <col min="3" max="3" width="14" customWidth="1"/>
    <col min="4" max="4" width="12" customWidth="1"/>
    <col min="5" max="5" width="17.7109375" customWidth="1"/>
    <col min="6" max="6" width="29.42578125" customWidth="1"/>
    <col min="7" max="7" width="16.28515625" style="18" customWidth="1"/>
  </cols>
  <sheetData>
    <row r="1" spans="2:7">
      <c r="B1" s="16" t="s">
        <v>26</v>
      </c>
      <c r="D1" s="52"/>
      <c r="E1" s="131" t="s">
        <v>125</v>
      </c>
    </row>
    <row r="2" spans="2:7">
      <c r="B2" s="16"/>
      <c r="D2" s="61"/>
      <c r="E2" s="131" t="s">
        <v>126</v>
      </c>
    </row>
    <row r="3" spans="2:7">
      <c r="B3" s="16"/>
      <c r="D3" s="130"/>
      <c r="E3" s="131" t="s">
        <v>127</v>
      </c>
    </row>
    <row r="5" spans="2:7">
      <c r="B5" s="17" t="s">
        <v>27</v>
      </c>
      <c r="C5" s="145"/>
      <c r="D5" s="146"/>
      <c r="E5" s="146"/>
      <c r="F5" s="146"/>
      <c r="G5" s="147"/>
    </row>
    <row r="6" spans="2:7">
      <c r="B6" s="17" t="s">
        <v>21</v>
      </c>
      <c r="C6" s="148"/>
      <c r="D6" s="149"/>
    </row>
    <row r="7" spans="2:7">
      <c r="B7" s="17" t="s">
        <v>83</v>
      </c>
      <c r="C7" s="148"/>
      <c r="D7" s="149"/>
    </row>
    <row r="8" spans="2:7">
      <c r="B8" s="46" t="s">
        <v>50</v>
      </c>
      <c r="C8" s="148"/>
      <c r="D8" s="149"/>
    </row>
    <row r="9" spans="2:7">
      <c r="B9" s="60" t="s">
        <v>61</v>
      </c>
      <c r="C9" s="150"/>
      <c r="D9" s="150"/>
    </row>
    <row r="18" spans="2:7">
      <c r="B18" s="53" t="s">
        <v>28</v>
      </c>
      <c r="C18" s="51"/>
      <c r="D18" s="51"/>
      <c r="E18" s="51"/>
      <c r="F18" s="51"/>
      <c r="G18" s="48"/>
    </row>
    <row r="19" spans="2:7">
      <c r="B19" s="54" t="s">
        <v>51</v>
      </c>
      <c r="C19" s="54" t="s">
        <v>29</v>
      </c>
      <c r="D19" s="54" t="s">
        <v>30</v>
      </c>
      <c r="E19" s="54" t="s">
        <v>31</v>
      </c>
      <c r="F19" s="54" t="s">
        <v>32</v>
      </c>
      <c r="G19" s="55" t="s">
        <v>33</v>
      </c>
    </row>
    <row r="20" spans="2:7" s="143" customFormat="1">
      <c r="B20" s="78"/>
      <c r="C20" s="78"/>
      <c r="D20" s="78"/>
      <c r="E20" s="81"/>
      <c r="F20" s="81"/>
      <c r="G20" s="142" t="str">
        <f t="shared" ref="G20:G24" si="0">IF(AND(B20&lt;&gt;"",C20&gt;0,D20&gt;0,E20&lt;&gt;"",F20&lt;&gt;""),IF(E20="Vast uurtarief",C20*39,+C20*D20),"")</f>
        <v/>
      </c>
    </row>
    <row r="21" spans="2:7" s="143" customFormat="1">
      <c r="B21" s="78"/>
      <c r="C21" s="78"/>
      <c r="D21" s="78"/>
      <c r="E21" s="81"/>
      <c r="F21" s="81"/>
      <c r="G21" s="142" t="str">
        <f t="shared" si="0"/>
        <v/>
      </c>
    </row>
    <row r="22" spans="2:7" s="143" customFormat="1">
      <c r="B22" s="78"/>
      <c r="C22" s="78"/>
      <c r="D22" s="78"/>
      <c r="E22" s="81"/>
      <c r="F22" s="81"/>
      <c r="G22" s="142" t="str">
        <f t="shared" si="0"/>
        <v/>
      </c>
    </row>
    <row r="23" spans="2:7" s="143" customFormat="1">
      <c r="B23" s="78"/>
      <c r="C23" s="78"/>
      <c r="D23" s="78"/>
      <c r="E23" s="81"/>
      <c r="F23" s="81"/>
      <c r="G23" s="142" t="str">
        <f t="shared" si="0"/>
        <v/>
      </c>
    </row>
    <row r="24" spans="2:7" s="143" customFormat="1">
      <c r="B24" s="78"/>
      <c r="C24" s="78"/>
      <c r="D24" s="78"/>
      <c r="E24" s="81"/>
      <c r="F24" s="81"/>
      <c r="G24" s="142" t="str">
        <f t="shared" si="0"/>
        <v/>
      </c>
    </row>
    <row r="25" spans="2:7" s="143" customFormat="1">
      <c r="B25" s="78"/>
      <c r="C25" s="78"/>
      <c r="D25" s="78"/>
      <c r="E25" s="81"/>
      <c r="F25" s="81"/>
      <c r="G25" s="142" t="str">
        <f t="shared" ref="G25:G31" si="1">IF(AND(B25&lt;&gt;"",C25&gt;0,D25&gt;0,E25&lt;&gt;"",F25&lt;&gt;""),IF(E25="Vast uurtarief",C25*39,+C25*D25),"")</f>
        <v/>
      </c>
    </row>
    <row r="26" spans="2:7" s="143" customFormat="1">
      <c r="B26" s="78"/>
      <c r="C26" s="78"/>
      <c r="D26" s="78"/>
      <c r="E26" s="81"/>
      <c r="F26" s="81"/>
      <c r="G26" s="142" t="str">
        <f t="shared" si="1"/>
        <v/>
      </c>
    </row>
    <row r="27" spans="2:7" s="143" customFormat="1">
      <c r="B27" s="78"/>
      <c r="C27" s="78"/>
      <c r="D27" s="78"/>
      <c r="E27" s="81"/>
      <c r="F27" s="81"/>
      <c r="G27" s="142" t="str">
        <f t="shared" si="1"/>
        <v/>
      </c>
    </row>
    <row r="28" spans="2:7" s="143" customFormat="1">
      <c r="B28" s="78"/>
      <c r="C28" s="78"/>
      <c r="D28" s="78"/>
      <c r="E28" s="81"/>
      <c r="F28" s="81"/>
      <c r="G28" s="142" t="str">
        <f t="shared" si="1"/>
        <v/>
      </c>
    </row>
    <row r="29" spans="2:7" s="143" customFormat="1">
      <c r="B29" s="78"/>
      <c r="C29" s="78"/>
      <c r="D29" s="78"/>
      <c r="E29" s="81"/>
      <c r="F29" s="81"/>
      <c r="G29" s="142" t="str">
        <f t="shared" si="1"/>
        <v/>
      </c>
    </row>
    <row r="30" spans="2:7" s="143" customFormat="1">
      <c r="B30" s="78"/>
      <c r="C30" s="78"/>
      <c r="D30" s="78"/>
      <c r="E30" s="81"/>
      <c r="F30" s="81"/>
      <c r="G30" s="142" t="str">
        <f t="shared" si="1"/>
        <v/>
      </c>
    </row>
    <row r="31" spans="2:7" s="143" customFormat="1" ht="13.5" thickBot="1">
      <c r="B31" s="82"/>
      <c r="C31" s="82"/>
      <c r="D31" s="82"/>
      <c r="E31" s="81"/>
      <c r="F31" s="81"/>
      <c r="G31" s="142" t="str">
        <f t="shared" si="1"/>
        <v/>
      </c>
    </row>
    <row r="32" spans="2:7" ht="13.5" thickBot="1">
      <c r="B32" s="23" t="s">
        <v>34</v>
      </c>
      <c r="C32" s="15"/>
      <c r="D32" s="15"/>
      <c r="E32" s="15"/>
      <c r="F32" s="21"/>
      <c r="G32" s="22">
        <f>SUM(G20:G31)</f>
        <v>0</v>
      </c>
    </row>
    <row r="33" spans="2:7">
      <c r="B33" s="49"/>
      <c r="C33" s="45"/>
      <c r="D33" s="45"/>
      <c r="E33" s="45"/>
      <c r="F33" s="45"/>
      <c r="G33" s="50"/>
    </row>
    <row r="34" spans="2:7">
      <c r="B34" s="49"/>
      <c r="C34" s="45"/>
      <c r="D34" s="45"/>
      <c r="E34" s="45"/>
      <c r="F34" s="45"/>
      <c r="G34" s="50"/>
    </row>
    <row r="35" spans="2:7">
      <c r="B35" s="49"/>
      <c r="C35" s="45"/>
      <c r="D35" s="45"/>
      <c r="E35" s="45"/>
      <c r="F35" s="45"/>
      <c r="G35" s="50"/>
    </row>
    <row r="36" spans="2:7">
      <c r="B36" s="49"/>
      <c r="C36" s="45"/>
      <c r="D36" s="45"/>
      <c r="E36" s="45"/>
      <c r="F36" s="45"/>
      <c r="G36" s="50"/>
    </row>
    <row r="38" spans="2:7">
      <c r="B38" s="16" t="s">
        <v>42</v>
      </c>
    </row>
    <row r="39" spans="2:7">
      <c r="B39" s="54" t="s">
        <v>35</v>
      </c>
      <c r="C39" s="54"/>
      <c r="D39" s="54"/>
      <c r="E39" s="54" t="s">
        <v>31</v>
      </c>
      <c r="F39" s="54" t="s">
        <v>32</v>
      </c>
      <c r="G39" s="55" t="s">
        <v>33</v>
      </c>
    </row>
    <row r="40" spans="2:7" s="143" customFormat="1">
      <c r="B40" s="160"/>
      <c r="C40" s="146"/>
      <c r="D40" s="147"/>
      <c r="E40" s="81"/>
      <c r="F40" s="81"/>
      <c r="G40" s="77"/>
    </row>
    <row r="41" spans="2:7" s="143" customFormat="1">
      <c r="B41" s="160"/>
      <c r="C41" s="146"/>
      <c r="D41" s="147"/>
      <c r="E41" s="81"/>
      <c r="F41" s="81"/>
      <c r="G41" s="77"/>
    </row>
    <row r="42" spans="2:7" s="143" customFormat="1">
      <c r="B42" s="160"/>
      <c r="C42" s="146"/>
      <c r="D42" s="147"/>
      <c r="E42" s="81"/>
      <c r="F42" s="81"/>
      <c r="G42" s="77"/>
    </row>
    <row r="43" spans="2:7" s="143" customFormat="1">
      <c r="B43" s="160"/>
      <c r="C43" s="146"/>
      <c r="D43" s="147"/>
      <c r="E43" s="81"/>
      <c r="F43" s="81"/>
      <c r="G43" s="77"/>
    </row>
    <row r="44" spans="2:7" s="143" customFormat="1">
      <c r="B44" s="160"/>
      <c r="C44" s="146"/>
      <c r="D44" s="147"/>
      <c r="E44" s="81"/>
      <c r="F44" s="81"/>
      <c r="G44" s="77"/>
    </row>
    <row r="45" spans="2:7" s="143" customFormat="1">
      <c r="B45" s="160"/>
      <c r="C45" s="146"/>
      <c r="D45" s="147"/>
      <c r="E45" s="81"/>
      <c r="F45" s="81"/>
      <c r="G45" s="77"/>
    </row>
    <row r="46" spans="2:7" s="143" customFormat="1">
      <c r="B46" s="160"/>
      <c r="C46" s="146"/>
      <c r="D46" s="147"/>
      <c r="E46" s="81"/>
      <c r="F46" s="81"/>
      <c r="G46" s="77"/>
    </row>
    <row r="47" spans="2:7" s="143" customFormat="1">
      <c r="B47" s="160"/>
      <c r="C47" s="146"/>
      <c r="D47" s="147"/>
      <c r="E47" s="81"/>
      <c r="F47" s="81"/>
      <c r="G47" s="77"/>
    </row>
    <row r="48" spans="2:7" s="143" customFormat="1">
      <c r="B48" s="160"/>
      <c r="C48" s="146"/>
      <c r="D48" s="147"/>
      <c r="E48" s="81"/>
      <c r="F48" s="81"/>
      <c r="G48" s="77"/>
    </row>
    <row r="49" spans="2:9" s="143" customFormat="1">
      <c r="B49" s="160"/>
      <c r="C49" s="146"/>
      <c r="D49" s="147"/>
      <c r="E49" s="81"/>
      <c r="F49" s="81"/>
      <c r="G49" s="77"/>
    </row>
    <row r="50" spans="2:9" s="143" customFormat="1">
      <c r="B50" s="160"/>
      <c r="C50" s="146"/>
      <c r="D50" s="147"/>
      <c r="E50" s="81"/>
      <c r="F50" s="81"/>
      <c r="G50" s="77"/>
    </row>
    <row r="51" spans="2:9" s="143" customFormat="1" ht="13.5" thickBot="1">
      <c r="B51" s="160"/>
      <c r="C51" s="146"/>
      <c r="D51" s="147"/>
      <c r="E51" s="81"/>
      <c r="F51" s="81"/>
      <c r="G51" s="83"/>
    </row>
    <row r="52" spans="2:9" ht="13.5" thickBot="1">
      <c r="B52" s="23" t="s">
        <v>48</v>
      </c>
      <c r="C52" s="15"/>
      <c r="D52" s="15"/>
      <c r="E52" s="15"/>
      <c r="F52" s="21"/>
      <c r="G52" s="22">
        <f>SUM(G40:G51)</f>
        <v>0</v>
      </c>
    </row>
    <row r="53" spans="2:9" ht="13.5" thickBot="1">
      <c r="B53" s="49"/>
      <c r="C53" s="45"/>
      <c r="D53" s="45"/>
      <c r="E53" s="45"/>
      <c r="F53" s="45"/>
      <c r="G53" s="50"/>
    </row>
    <row r="54" spans="2:9" ht="13.5" thickBot="1">
      <c r="B54" s="23" t="s">
        <v>84</v>
      </c>
      <c r="C54" s="15"/>
      <c r="D54" s="15"/>
      <c r="E54" s="15"/>
      <c r="F54" s="15"/>
      <c r="G54" s="22">
        <f>IF(Penvoerder!C9="Ja",G52*20%,IF(Penvoerder!C10="Ja",G32*40%,0))</f>
        <v>0</v>
      </c>
    </row>
    <row r="55" spans="2:9" ht="13.5" thickBot="1">
      <c r="B55" s="49"/>
      <c r="C55" s="45"/>
      <c r="D55" s="45"/>
      <c r="E55" s="45"/>
      <c r="F55" s="45"/>
      <c r="G55" s="50"/>
    </row>
    <row r="56" spans="2:9" ht="13.5" thickBot="1">
      <c r="B56" s="26" t="s">
        <v>58</v>
      </c>
      <c r="C56" s="25"/>
      <c r="D56" s="25"/>
      <c r="E56" s="25"/>
      <c r="F56" s="25"/>
      <c r="G56" s="27">
        <f>IF(AND(Loonkostenforfait="Ja",OverigeKostenForfait="Ja"),0,IF(OverigeKostenForfait="Ja",G32*1.4,IF(Loonkostenforfait="Ja",G52*1.2,G32+G52)))</f>
        <v>0</v>
      </c>
    </row>
    <row r="63" spans="2:9" ht="13.5" thickBot="1">
      <c r="B63" s="33" t="s">
        <v>41</v>
      </c>
      <c r="C63" s="18"/>
      <c r="D63" s="18"/>
      <c r="E63" s="18"/>
    </row>
    <row r="64" spans="2:9" ht="25.5">
      <c r="B64" s="76" t="s">
        <v>86</v>
      </c>
      <c r="C64" s="69"/>
      <c r="D64" s="62">
        <v>2020</v>
      </c>
      <c r="E64" s="40">
        <v>2021</v>
      </c>
      <c r="F64" s="41">
        <v>2022</v>
      </c>
      <c r="G64" s="42">
        <v>2023</v>
      </c>
      <c r="I64" s="18"/>
    </row>
    <row r="65" spans="2:9">
      <c r="B65" s="28">
        <f>+G56</f>
        <v>0</v>
      </c>
      <c r="C65" s="70"/>
      <c r="D65" s="77">
        <v>0</v>
      </c>
      <c r="E65" s="77">
        <v>0</v>
      </c>
      <c r="F65" s="77"/>
      <c r="G65" s="118">
        <v>0</v>
      </c>
      <c r="I65" s="18"/>
    </row>
    <row r="66" spans="2:9" ht="13.5" thickBot="1">
      <c r="B66" s="135">
        <f>B65-SUM(D65:G65)</f>
        <v>0</v>
      </c>
      <c r="C66" s="31"/>
      <c r="D66" s="29">
        <f>IF($B$65&lt;&gt;0,D65/$B$65,0)</f>
        <v>0</v>
      </c>
      <c r="E66" s="29">
        <f>IF($B$65&lt;&gt;0,E65/$B$65,0)</f>
        <v>0</v>
      </c>
      <c r="F66" s="29">
        <f>IF($B$65&lt;&gt;0,F65/$B$65,0)</f>
        <v>0</v>
      </c>
      <c r="G66" s="30">
        <f>IF($B$65&lt;&gt;0,G65/$B$65,0)</f>
        <v>0</v>
      </c>
      <c r="I66" s="18"/>
    </row>
    <row r="74" spans="2:9">
      <c r="B74" s="16" t="s">
        <v>49</v>
      </c>
      <c r="C74" s="18"/>
      <c r="D74" s="18"/>
      <c r="E74" s="18"/>
      <c r="F74" s="18"/>
    </row>
    <row r="75" spans="2:9">
      <c r="B75" s="151"/>
      <c r="C75" s="152"/>
      <c r="D75" s="152"/>
      <c r="E75" s="152"/>
      <c r="F75" s="152"/>
      <c r="G75" s="153"/>
      <c r="H75" s="18"/>
    </row>
    <row r="76" spans="2:9">
      <c r="B76" s="154"/>
      <c r="C76" s="155"/>
      <c r="D76" s="155"/>
      <c r="E76" s="155"/>
      <c r="F76" s="155"/>
      <c r="G76" s="156"/>
      <c r="H76" s="18"/>
    </row>
    <row r="77" spans="2:9">
      <c r="B77" s="154"/>
      <c r="C77" s="155"/>
      <c r="D77" s="155"/>
      <c r="E77" s="155"/>
      <c r="F77" s="155"/>
      <c r="G77" s="156"/>
      <c r="H77" s="18"/>
    </row>
    <row r="78" spans="2:9">
      <c r="B78" s="157"/>
      <c r="C78" s="158"/>
      <c r="D78" s="158"/>
      <c r="E78" s="158"/>
      <c r="F78" s="158"/>
      <c r="G78" s="159"/>
      <c r="H78" s="18"/>
    </row>
    <row r="86" spans="2:8" ht="13.5" thickBot="1">
      <c r="B86" s="33" t="s">
        <v>37</v>
      </c>
      <c r="C86" s="24"/>
      <c r="D86" s="24"/>
      <c r="E86" s="24"/>
      <c r="F86" s="24"/>
    </row>
    <row r="87" spans="2:8" ht="27" customHeight="1">
      <c r="B87" s="36" t="s">
        <v>8</v>
      </c>
      <c r="C87" s="72"/>
      <c r="D87" s="69"/>
      <c r="E87" s="75" t="s">
        <v>20</v>
      </c>
      <c r="F87" s="37" t="s">
        <v>85</v>
      </c>
      <c r="G87" s="71" t="s">
        <v>82</v>
      </c>
      <c r="H87" s="18"/>
    </row>
    <row r="88" spans="2:8">
      <c r="B88" s="84">
        <f>+G56</f>
        <v>0</v>
      </c>
      <c r="C88" s="73"/>
      <c r="D88" s="70"/>
      <c r="E88" s="77"/>
      <c r="F88" s="77"/>
      <c r="G88" s="139">
        <f>+C96</f>
        <v>0</v>
      </c>
      <c r="H88" s="18"/>
    </row>
    <row r="89" spans="2:8" ht="13.5" thickBot="1">
      <c r="B89" s="135">
        <f>B88-SUM(E88:G88)</f>
        <v>0</v>
      </c>
      <c r="C89" s="74"/>
      <c r="D89" s="31"/>
      <c r="E89" s="29">
        <f>IF(B88&lt;&gt;0,E88/$B$88,0)</f>
        <v>0</v>
      </c>
      <c r="F89" s="29">
        <f>IF(B88&lt;&gt;0,F88/$B$88,0)</f>
        <v>0</v>
      </c>
      <c r="G89" s="30">
        <f>IF(B88&lt;&gt;0,G88/$B$88,0)</f>
        <v>0</v>
      </c>
      <c r="H89" s="18"/>
    </row>
    <row r="90" spans="2:8">
      <c r="C90" s="18"/>
      <c r="D90" s="18"/>
      <c r="E90" s="18"/>
      <c r="F90" s="18"/>
    </row>
    <row r="91" spans="2:8">
      <c r="B91" s="16" t="s">
        <v>43</v>
      </c>
      <c r="C91" s="18"/>
      <c r="D91" s="18"/>
      <c r="E91" s="18"/>
      <c r="F91" s="18"/>
    </row>
    <row r="92" spans="2:8">
      <c r="B92" s="77" t="s">
        <v>45</v>
      </c>
      <c r="C92" s="77"/>
      <c r="D92" s="18"/>
      <c r="E92" s="18"/>
      <c r="F92" s="18"/>
      <c r="G92"/>
    </row>
    <row r="93" spans="2:8">
      <c r="B93" s="77" t="s">
        <v>44</v>
      </c>
      <c r="C93" s="77"/>
      <c r="D93" s="18"/>
      <c r="E93" s="34"/>
      <c r="F93" s="18"/>
      <c r="G93"/>
    </row>
    <row r="94" spans="2:8">
      <c r="B94" s="77" t="s">
        <v>46</v>
      </c>
      <c r="C94" s="77"/>
      <c r="D94" s="18"/>
      <c r="E94" s="24"/>
      <c r="F94" s="18"/>
      <c r="G94"/>
    </row>
    <row r="95" spans="2:8">
      <c r="B95" s="77" t="s">
        <v>47</v>
      </c>
      <c r="C95" s="77"/>
      <c r="D95" s="18"/>
      <c r="E95" s="35"/>
      <c r="F95" s="18"/>
      <c r="G95"/>
    </row>
    <row r="96" spans="2:8">
      <c r="B96" s="113" t="s">
        <v>129</v>
      </c>
      <c r="C96" s="19">
        <f>SUM(C92:C95)</f>
        <v>0</v>
      </c>
      <c r="D96" s="47"/>
      <c r="E96" s="47"/>
      <c r="F96" s="18"/>
      <c r="G96"/>
    </row>
    <row r="104" spans="2:7" ht="13.5" thickBot="1">
      <c r="B104" s="33" t="s">
        <v>91</v>
      </c>
      <c r="C104" s="45"/>
      <c r="D104" s="45"/>
      <c r="E104" s="45"/>
      <c r="F104" s="45"/>
      <c r="G104" s="24"/>
    </row>
    <row r="105" spans="2:7">
      <c r="B105" s="92" t="s">
        <v>87</v>
      </c>
      <c r="C105" s="85"/>
      <c r="D105" s="85"/>
      <c r="E105" s="85" t="str">
        <f>IF(AND(Penvoerder!C9="Ja",G32&lt;&gt;0),"Loonkosten en forfaitaire opslag zijn begroot, onjuist","Akkoord")</f>
        <v>Akkoord</v>
      </c>
      <c r="F105" s="85"/>
      <c r="G105" s="86"/>
    </row>
    <row r="106" spans="2:7">
      <c r="B106" s="87" t="s">
        <v>88</v>
      </c>
      <c r="C106" s="45"/>
      <c r="D106" s="45"/>
      <c r="E106" s="45" t="str">
        <f>IF(AND(Penvoerder!C10="Ja",G52&lt;&gt;0),"Overige kosten en forfaitaire opslag zijn begroot, onjuist","Akkoord")</f>
        <v>Akkoord</v>
      </c>
      <c r="F106" s="45"/>
      <c r="G106" s="88"/>
    </row>
    <row r="107" spans="2:7">
      <c r="B107" s="87" t="s">
        <v>89</v>
      </c>
      <c r="C107" s="45"/>
      <c r="D107" s="45"/>
      <c r="E107" s="45" t="str">
        <f>IF(SUM(D65:G65)=B65,"Akkoord","Uitgavenplanning is niet gelijk aan subsidiabele kosten")</f>
        <v>Akkoord</v>
      </c>
      <c r="F107" s="45"/>
      <c r="G107" s="88"/>
    </row>
    <row r="108" spans="2:7" ht="13.5" thickBot="1">
      <c r="B108" s="89" t="s">
        <v>90</v>
      </c>
      <c r="C108" s="90"/>
      <c r="D108" s="90"/>
      <c r="E108" s="90" t="str">
        <f>IF(SUM(E88:G88)=B88,"Akkoord","Financiering is niet gelijk aan subsidiabele kosten")</f>
        <v>Akkoord</v>
      </c>
      <c r="F108" s="90"/>
      <c r="G108" s="91"/>
    </row>
  </sheetData>
  <sheetProtection sheet="1" objects="1" scenarios="1" insertRows="0"/>
  <mergeCells count="18">
    <mergeCell ref="B43:D43"/>
    <mergeCell ref="B75:G78"/>
    <mergeCell ref="B46:D46"/>
    <mergeCell ref="B47:D47"/>
    <mergeCell ref="B48:D48"/>
    <mergeCell ref="B49:D49"/>
    <mergeCell ref="B50:D50"/>
    <mergeCell ref="B51:D51"/>
    <mergeCell ref="B44:D44"/>
    <mergeCell ref="B45:D45"/>
    <mergeCell ref="C9:D9"/>
    <mergeCell ref="B40:D40"/>
    <mergeCell ref="B41:D41"/>
    <mergeCell ref="B42:D42"/>
    <mergeCell ref="C5:G5"/>
    <mergeCell ref="C6:D6"/>
    <mergeCell ref="C7:D7"/>
    <mergeCell ref="C8:D8"/>
  </mergeCells>
  <conditionalFormatting sqref="E105:E108">
    <cfRule type="cellIs" dxfId="244" priority="31" stopIfTrue="1" operator="notEqual">
      <formula>"Akkoord"</formula>
    </cfRule>
    <cfRule type="cellIs" dxfId="243" priority="32" stopIfTrue="1" operator="equal">
      <formula>"Akkoord"</formula>
    </cfRule>
  </conditionalFormatting>
  <conditionalFormatting sqref="E105:E108">
    <cfRule type="cellIs" dxfId="242" priority="28" stopIfTrue="1" operator="notEqual">
      <formula>"Akkoord"</formula>
    </cfRule>
    <cfRule type="cellIs" dxfId="241" priority="29" stopIfTrue="1" operator="equal">
      <formula>"Akkoord"</formula>
    </cfRule>
  </conditionalFormatting>
  <conditionalFormatting sqref="E105:E108">
    <cfRule type="cellIs" dxfId="240" priority="23" stopIfTrue="1" operator="notEqual">
      <formula>"Akkoord"</formula>
    </cfRule>
    <cfRule type="cellIs" dxfId="239" priority="24" stopIfTrue="1" operator="equal">
      <formula>"Akkoord"</formula>
    </cfRule>
  </conditionalFormatting>
  <conditionalFormatting sqref="E105:E108">
    <cfRule type="cellIs" dxfId="238" priority="16" stopIfTrue="1" operator="notEqual">
      <formula>"Akkoord"</formula>
    </cfRule>
    <cfRule type="cellIs" dxfId="237" priority="17" stopIfTrue="1" operator="equal">
      <formula>"Akkoord"</formula>
    </cfRule>
  </conditionalFormatting>
  <conditionalFormatting sqref="B75:G78">
    <cfRule type="expression" dxfId="236" priority="6">
      <formula>$C$9="Nee"</formula>
    </cfRule>
  </conditionalFormatting>
  <conditionalFormatting sqref="B66">
    <cfRule type="expression" dxfId="235" priority="4">
      <formula>B66&lt;&gt;0</formula>
    </cfRule>
    <cfRule type="expression" dxfId="234" priority="5">
      <formula>B66=0</formula>
    </cfRule>
  </conditionalFormatting>
  <conditionalFormatting sqref="B89">
    <cfRule type="expression" dxfId="233" priority="2">
      <formula>B89&lt;&gt;0</formula>
    </cfRule>
    <cfRule type="expression" dxfId="232" priority="3">
      <formula>B89=0</formula>
    </cfRule>
  </conditionalFormatting>
  <conditionalFormatting sqref="B20:F24">
    <cfRule type="expression" dxfId="231" priority="1" stopIfTrue="1">
      <formula>$C$9="Ja"</formula>
    </cfRule>
  </conditionalFormatting>
  <dataValidations count="8">
    <dataValidation type="list" allowBlank="1" showInputMessage="1" showErrorMessage="1" sqref="E40:E51" xr:uid="{AD28D034-476D-4DD0-934B-A01603D32102}">
      <formula1>"Kosten derden, Afschrijvingskosten, Grondkosten, Inbreng in natura "</formula1>
    </dataValidation>
    <dataValidation type="list" allowBlank="1" showInputMessage="1" showErrorMessage="1" sqref="F40:F51 F20:F31" xr:uid="{978E95D4-CFBA-40C3-9897-F3C9BEDFF87B}">
      <formula1>Werkpakketten</formula1>
    </dataValidation>
    <dataValidation type="list" allowBlank="1" showInputMessage="1" showErrorMessage="1" promptTitle="Toelichting" prompt="Het gaat om opbrengsten die een direct gevolg zijn van de uitvoering van de projectactiviteiten tijdens, of na de uitvoering van uw project." sqref="C9:D9" xr:uid="{67C3DF9F-F557-45A4-A17E-A1A4D8004EF1}">
      <formula1>"Ja,Nee"</formula1>
    </dataValidation>
    <dataValidation type="list" allowBlank="1" showInputMessage="1" showErrorMessage="1" promptTitle="Toelichting" prompt="Kies uw ondernemingsomvang volgens de MKB definitie._x000a__x000a_" sqref="C7:D7" xr:uid="{3871173D-8B18-41C8-9C7D-7F57A1267065}">
      <formula1>"Klein, Middel, Groot"</formula1>
    </dataValidation>
    <dataValidation type="list" allowBlank="1" showInputMessage="1" showErrorMessage="1" promptTitle="Toelichting" prompt="Indien er sprake is van niet of gedeeltelijk niet verrekenbare of compensabele BTW dan dient u de kosten incl. het (niet verrekenbare deel van de) BTW te begroten. Tevens dient uw subsidieaanvraag voorzien te worden van een BTW-verklaring" sqref="C8:D8" xr:uid="{25F29AE0-ACCA-4568-B1AB-1C7C35BE0A52}">
      <formula1>"Ja,Nee,Gedeeltelijk"</formula1>
    </dataValidation>
    <dataValidation allowBlank="1" showInputMessage="1" showErrorMessage="1" promptTitle="LET OP" prompt="In 2020 kunnen alleen voorbereidingskosten worden opgenomen." sqref="D65" xr:uid="{70C9B5E9-F8F9-4D4B-BDD0-6F64B3BD467E}"/>
    <dataValidation type="list" allowBlank="1" showInputMessage="1" showErrorMessage="1" promptTitle="Toelichting" prompt="Kies uw ondernemingsomvang volgens de MKB definitie._x000a__x000a_" sqref="C6:D6" xr:uid="{6C9951D5-0C90-4BBD-A733-35F14E9F8CE2}">
      <formula1>"Eenmanszaak, VOF, Maatschap , Coöperatie, Stichting, Vereniging, NV, BV, ZBO, Organisatie op grond van de wet, Overige"</formula1>
    </dataValidation>
    <dataValidation type="list" allowBlank="1" showInputMessage="1" showErrorMessage="1" sqref="E20:E31" xr:uid="{187C3FD2-F4D5-4559-A1CB-FEC187963869}">
      <formula1>"Loonkosten + vast percentage, IKS, Uurtarieven EC,Loonkosten deeltijd met wg-verklaring, Vast uurtarief"</formula1>
    </dataValidation>
  </dataValidations>
  <pageMargins left="0.7" right="0.7" top="0.75" bottom="0.75" header="0.3" footer="0.3"/>
  <pageSetup paperSize="9"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expression" priority="21" stopIfTrue="1" id="{02EDB2FC-B1CC-4120-AB30-5A33D161334A}">
            <xm:f>Penvoerder!$C$9="Ja"</xm:f>
            <x14:dxf>
              <fill>
                <patternFill>
                  <bgColor theme="0" tint="-0.499984740745262"/>
                </patternFill>
              </fill>
            </x14:dxf>
          </x14:cfRule>
          <xm:sqref>B18:G32</xm:sqref>
        </x14:conditionalFormatting>
        <x14:conditionalFormatting xmlns:xm="http://schemas.microsoft.com/office/excel/2006/main">
          <x14:cfRule type="expression" priority="20" stopIfTrue="1" id="{3B8577E5-70A4-4E63-ACF2-9642EA87F276}">
            <xm:f>Penvoerder!$C$10="Ja"</xm:f>
            <x14:dxf>
              <fill>
                <patternFill>
                  <bgColor theme="0" tint="-0.499984740745262"/>
                </patternFill>
              </fill>
            </x14:dxf>
          </x14:cfRule>
          <xm:sqref>B38:G39 B41:G52 B40:D40</xm:sqref>
        </x14:conditionalFormatting>
        <x14:conditionalFormatting xmlns:xm="http://schemas.microsoft.com/office/excel/2006/main">
          <x14:cfRule type="expression" priority="14" stopIfTrue="1" id="{4C737275-DB1E-4212-AF50-4187DA89D27B}">
            <xm:f>Penvoerder!$C$9="Ja"</xm:f>
            <x14:dxf>
              <fill>
                <patternFill>
                  <bgColor theme="0" tint="-0.499984740745262"/>
                </patternFill>
              </fill>
            </x14:dxf>
          </x14:cfRule>
          <xm:sqref>B18:G19</xm:sqref>
        </x14:conditionalFormatting>
        <x14:conditionalFormatting xmlns:xm="http://schemas.microsoft.com/office/excel/2006/main">
          <x14:cfRule type="expression" priority="13" stopIfTrue="1" id="{B00E6104-B3AA-4AD2-A0D2-0CF77217C3B0}">
            <xm:f>Penvoerder!$C$10="Ja"</xm:f>
            <x14:dxf>
              <fill>
                <patternFill>
                  <bgColor theme="0" tint="-0.499984740745262"/>
                </patternFill>
              </fill>
            </x14:dxf>
          </x14:cfRule>
          <xm:sqref>B38:G39</xm:sqref>
        </x14:conditionalFormatting>
        <x14:conditionalFormatting xmlns:xm="http://schemas.microsoft.com/office/excel/2006/main">
          <x14:cfRule type="expression" priority="9" stopIfTrue="1" id="{5A2BF0E4-CB32-447F-99B5-F56C911E16C6}">
            <xm:f>Penvoerder!$C$10="Ja"</xm:f>
            <x14:dxf>
              <fill>
                <patternFill>
                  <bgColor theme="0" tint="-0.499984740745262"/>
                </patternFill>
              </fill>
            </x14:dxf>
          </x14:cfRule>
          <xm:sqref>E40:G40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dimension ref="B1:I108"/>
  <sheetViews>
    <sheetView topLeftCell="A13" workbookViewId="0">
      <selection activeCell="B40" sqref="B40:G43"/>
    </sheetView>
  </sheetViews>
  <sheetFormatPr defaultColWidth="8.85546875" defaultRowHeight="12.75"/>
  <cols>
    <col min="1" max="1" width="1.7109375" customWidth="1"/>
    <col min="2" max="2" width="34.85546875" customWidth="1"/>
    <col min="3" max="3" width="14" customWidth="1"/>
    <col min="4" max="4" width="12" customWidth="1"/>
    <col min="5" max="5" width="17.7109375" customWidth="1"/>
    <col min="6" max="6" width="29.42578125" customWidth="1"/>
    <col min="7" max="7" width="16.28515625" style="18" customWidth="1"/>
  </cols>
  <sheetData>
    <row r="1" spans="2:7">
      <c r="B1" s="16" t="s">
        <v>26</v>
      </c>
      <c r="D1" s="52"/>
      <c r="E1" s="131" t="s">
        <v>125</v>
      </c>
    </row>
    <row r="2" spans="2:7">
      <c r="B2" s="16"/>
      <c r="D2" s="61"/>
      <c r="E2" s="131" t="s">
        <v>126</v>
      </c>
    </row>
    <row r="3" spans="2:7">
      <c r="B3" s="16"/>
      <c r="D3" s="130"/>
      <c r="E3" s="131" t="s">
        <v>127</v>
      </c>
    </row>
    <row r="5" spans="2:7">
      <c r="B5" s="17" t="s">
        <v>27</v>
      </c>
      <c r="C5" s="145"/>
      <c r="D5" s="146"/>
      <c r="E5" s="146"/>
      <c r="F5" s="146"/>
      <c r="G5" s="147"/>
    </row>
    <row r="6" spans="2:7">
      <c r="B6" s="17" t="s">
        <v>21</v>
      </c>
      <c r="C6" s="148"/>
      <c r="D6" s="149"/>
    </row>
    <row r="7" spans="2:7">
      <c r="B7" s="17" t="s">
        <v>83</v>
      </c>
      <c r="C7" s="148"/>
      <c r="D7" s="149"/>
    </row>
    <row r="8" spans="2:7">
      <c r="B8" s="46" t="s">
        <v>50</v>
      </c>
      <c r="C8" s="148"/>
      <c r="D8" s="149"/>
    </row>
    <row r="9" spans="2:7">
      <c r="B9" s="60" t="s">
        <v>61</v>
      </c>
      <c r="C9" s="150"/>
      <c r="D9" s="150"/>
    </row>
    <row r="18" spans="2:7">
      <c r="B18" s="53" t="s">
        <v>28</v>
      </c>
      <c r="C18" s="51"/>
      <c r="D18" s="51"/>
      <c r="E18" s="51"/>
      <c r="F18" s="51"/>
      <c r="G18" s="48"/>
    </row>
    <row r="19" spans="2:7">
      <c r="B19" s="54" t="s">
        <v>51</v>
      </c>
      <c r="C19" s="54" t="s">
        <v>29</v>
      </c>
      <c r="D19" s="54" t="s">
        <v>30</v>
      </c>
      <c r="E19" s="54" t="s">
        <v>31</v>
      </c>
      <c r="F19" s="54" t="s">
        <v>32</v>
      </c>
      <c r="G19" s="55" t="s">
        <v>33</v>
      </c>
    </row>
    <row r="20" spans="2:7" s="143" customFormat="1">
      <c r="B20" s="78"/>
      <c r="C20" s="78"/>
      <c r="D20" s="78"/>
      <c r="E20" s="81"/>
      <c r="F20" s="81"/>
      <c r="G20" s="142" t="str">
        <f>IF(AND(B20&lt;&gt;"",C20&gt;0,D20&gt;0,E20&lt;&gt;"",F20&lt;&gt;""),IF(E20="Vast uurtarief",C20*39,+C20*D20),"")</f>
        <v/>
      </c>
    </row>
    <row r="21" spans="2:7" s="143" customFormat="1">
      <c r="B21" s="78"/>
      <c r="C21" s="78"/>
      <c r="D21" s="78"/>
      <c r="E21" s="81"/>
      <c r="F21" s="81"/>
      <c r="G21" s="142" t="str">
        <f t="shared" ref="G21:G31" si="0">IF(AND(B21&lt;&gt;"",C21&gt;0,D21&gt;0,E21&lt;&gt;"",F21&lt;&gt;""),IF(E21="Vast uurtarief",C21*39,+C21*D21),"")</f>
        <v/>
      </c>
    </row>
    <row r="22" spans="2:7" s="143" customFormat="1">
      <c r="B22" s="78"/>
      <c r="C22" s="78"/>
      <c r="D22" s="78"/>
      <c r="E22" s="81"/>
      <c r="F22" s="81"/>
      <c r="G22" s="142" t="str">
        <f t="shared" si="0"/>
        <v/>
      </c>
    </row>
    <row r="23" spans="2:7" s="143" customFormat="1">
      <c r="B23" s="78"/>
      <c r="C23" s="78"/>
      <c r="D23" s="78"/>
      <c r="E23" s="81"/>
      <c r="F23" s="81"/>
      <c r="G23" s="142" t="str">
        <f t="shared" si="0"/>
        <v/>
      </c>
    </row>
    <row r="24" spans="2:7" s="143" customFormat="1">
      <c r="B24" s="78"/>
      <c r="C24" s="78"/>
      <c r="D24" s="78"/>
      <c r="E24" s="81"/>
      <c r="F24" s="81"/>
      <c r="G24" s="142" t="str">
        <f t="shared" si="0"/>
        <v/>
      </c>
    </row>
    <row r="25" spans="2:7" s="143" customFormat="1">
      <c r="B25" s="78"/>
      <c r="C25" s="78"/>
      <c r="D25" s="78"/>
      <c r="E25" s="81"/>
      <c r="F25" s="81"/>
      <c r="G25" s="142" t="str">
        <f t="shared" si="0"/>
        <v/>
      </c>
    </row>
    <row r="26" spans="2:7" s="143" customFormat="1">
      <c r="B26" s="78"/>
      <c r="C26" s="78"/>
      <c r="D26" s="78"/>
      <c r="E26" s="81"/>
      <c r="F26" s="81"/>
      <c r="G26" s="142" t="str">
        <f t="shared" si="0"/>
        <v/>
      </c>
    </row>
    <row r="27" spans="2:7" s="143" customFormat="1">
      <c r="B27" s="78"/>
      <c r="C27" s="78"/>
      <c r="D27" s="78"/>
      <c r="E27" s="81"/>
      <c r="F27" s="81"/>
      <c r="G27" s="142" t="str">
        <f t="shared" si="0"/>
        <v/>
      </c>
    </row>
    <row r="28" spans="2:7" s="143" customFormat="1">
      <c r="B28" s="78"/>
      <c r="C28" s="78"/>
      <c r="D28" s="78"/>
      <c r="E28" s="81"/>
      <c r="F28" s="81"/>
      <c r="G28" s="142" t="str">
        <f t="shared" si="0"/>
        <v/>
      </c>
    </row>
    <row r="29" spans="2:7" s="143" customFormat="1">
      <c r="B29" s="78"/>
      <c r="C29" s="78"/>
      <c r="D29" s="78"/>
      <c r="E29" s="81"/>
      <c r="F29" s="81"/>
      <c r="G29" s="142" t="str">
        <f t="shared" si="0"/>
        <v/>
      </c>
    </row>
    <row r="30" spans="2:7" s="143" customFormat="1">
      <c r="B30" s="78"/>
      <c r="C30" s="78"/>
      <c r="D30" s="78"/>
      <c r="E30" s="81"/>
      <c r="F30" s="81"/>
      <c r="G30" s="142" t="str">
        <f t="shared" si="0"/>
        <v/>
      </c>
    </row>
    <row r="31" spans="2:7" s="143" customFormat="1" ht="13.5" thickBot="1">
      <c r="B31" s="82"/>
      <c r="C31" s="82"/>
      <c r="D31" s="82"/>
      <c r="E31" s="81"/>
      <c r="F31" s="81"/>
      <c r="G31" s="142" t="str">
        <f t="shared" si="0"/>
        <v/>
      </c>
    </row>
    <row r="32" spans="2:7" ht="13.5" thickBot="1">
      <c r="B32" s="23" t="s">
        <v>34</v>
      </c>
      <c r="C32" s="15"/>
      <c r="D32" s="15"/>
      <c r="E32" s="15"/>
      <c r="F32" s="21"/>
      <c r="G32" s="22">
        <f>SUM(G20:G31)</f>
        <v>0</v>
      </c>
    </row>
    <row r="33" spans="2:7">
      <c r="B33" s="49"/>
      <c r="C33" s="45"/>
      <c r="D33" s="45"/>
      <c r="E33" s="45"/>
      <c r="F33" s="45"/>
      <c r="G33" s="50"/>
    </row>
    <row r="34" spans="2:7">
      <c r="B34" s="49"/>
      <c r="C34" s="45"/>
      <c r="D34" s="45"/>
      <c r="E34" s="45"/>
      <c r="F34" s="45"/>
      <c r="G34" s="50"/>
    </row>
    <row r="35" spans="2:7">
      <c r="B35" s="49"/>
      <c r="C35" s="45"/>
      <c r="D35" s="45"/>
      <c r="E35" s="45"/>
      <c r="F35" s="45"/>
      <c r="G35" s="50"/>
    </row>
    <row r="36" spans="2:7">
      <c r="B36" s="49"/>
      <c r="C36" s="45"/>
      <c r="D36" s="45"/>
      <c r="E36" s="45"/>
      <c r="F36" s="45"/>
      <c r="G36" s="50"/>
    </row>
    <row r="38" spans="2:7">
      <c r="B38" s="16" t="s">
        <v>42</v>
      </c>
    </row>
    <row r="39" spans="2:7">
      <c r="B39" s="54" t="s">
        <v>35</v>
      </c>
      <c r="C39" s="54"/>
      <c r="D39" s="54"/>
      <c r="E39" s="54" t="s">
        <v>31</v>
      </c>
      <c r="F39" s="54" t="s">
        <v>32</v>
      </c>
      <c r="G39" s="55" t="s">
        <v>33</v>
      </c>
    </row>
    <row r="40" spans="2:7" s="143" customFormat="1">
      <c r="B40" s="160"/>
      <c r="C40" s="146"/>
      <c r="D40" s="147"/>
      <c r="E40" s="81"/>
      <c r="F40" s="81"/>
      <c r="G40" s="77"/>
    </row>
    <row r="41" spans="2:7" s="143" customFormat="1">
      <c r="B41" s="160"/>
      <c r="C41" s="146"/>
      <c r="D41" s="147"/>
      <c r="E41" s="81"/>
      <c r="F41" s="81"/>
      <c r="G41" s="77"/>
    </row>
    <row r="42" spans="2:7" s="143" customFormat="1">
      <c r="B42" s="160"/>
      <c r="C42" s="146"/>
      <c r="D42" s="147"/>
      <c r="E42" s="81"/>
      <c r="F42" s="81"/>
      <c r="G42" s="77"/>
    </row>
    <row r="43" spans="2:7" s="143" customFormat="1">
      <c r="B43" s="160"/>
      <c r="C43" s="146"/>
      <c r="D43" s="147"/>
      <c r="E43" s="81"/>
      <c r="F43" s="81"/>
      <c r="G43" s="77"/>
    </row>
    <row r="44" spans="2:7" s="143" customFormat="1">
      <c r="B44" s="160"/>
      <c r="C44" s="146"/>
      <c r="D44" s="147"/>
      <c r="E44" s="81"/>
      <c r="F44" s="81"/>
      <c r="G44" s="77"/>
    </row>
    <row r="45" spans="2:7" s="143" customFormat="1">
      <c r="B45" s="160"/>
      <c r="C45" s="146"/>
      <c r="D45" s="147"/>
      <c r="E45" s="81"/>
      <c r="F45" s="81"/>
      <c r="G45" s="77"/>
    </row>
    <row r="46" spans="2:7" s="143" customFormat="1">
      <c r="B46" s="160"/>
      <c r="C46" s="146"/>
      <c r="D46" s="147"/>
      <c r="E46" s="81"/>
      <c r="F46" s="81"/>
      <c r="G46" s="77"/>
    </row>
    <row r="47" spans="2:7" s="143" customFormat="1">
      <c r="B47" s="160"/>
      <c r="C47" s="146"/>
      <c r="D47" s="147"/>
      <c r="E47" s="81"/>
      <c r="F47" s="81"/>
      <c r="G47" s="77"/>
    </row>
    <row r="48" spans="2:7" s="143" customFormat="1">
      <c r="B48" s="160"/>
      <c r="C48" s="146"/>
      <c r="D48" s="147"/>
      <c r="E48" s="81"/>
      <c r="F48" s="81"/>
      <c r="G48" s="77"/>
    </row>
    <row r="49" spans="2:9" s="143" customFormat="1">
      <c r="B49" s="160"/>
      <c r="C49" s="146"/>
      <c r="D49" s="147"/>
      <c r="E49" s="81"/>
      <c r="F49" s="81"/>
      <c r="G49" s="77"/>
    </row>
    <row r="50" spans="2:9" s="143" customFormat="1">
      <c r="B50" s="160"/>
      <c r="C50" s="146"/>
      <c r="D50" s="147"/>
      <c r="E50" s="81"/>
      <c r="F50" s="81"/>
      <c r="G50" s="77"/>
    </row>
    <row r="51" spans="2:9" s="143" customFormat="1" ht="13.5" thickBot="1">
      <c r="B51" s="160"/>
      <c r="C51" s="146"/>
      <c r="D51" s="147"/>
      <c r="E51" s="81"/>
      <c r="F51" s="81"/>
      <c r="G51" s="83"/>
    </row>
    <row r="52" spans="2:9" ht="13.5" thickBot="1">
      <c r="B52" s="23" t="s">
        <v>48</v>
      </c>
      <c r="C52" s="15"/>
      <c r="D52" s="15"/>
      <c r="E52" s="15"/>
      <c r="F52" s="21"/>
      <c r="G52" s="22">
        <f>SUM(G40:G51)</f>
        <v>0</v>
      </c>
    </row>
    <row r="53" spans="2:9" ht="13.5" thickBot="1">
      <c r="B53" s="49"/>
      <c r="C53" s="45"/>
      <c r="D53" s="45"/>
      <c r="E53" s="45"/>
      <c r="F53" s="45"/>
      <c r="G53" s="50"/>
    </row>
    <row r="54" spans="2:9" ht="13.5" thickBot="1">
      <c r="B54" s="23" t="s">
        <v>84</v>
      </c>
      <c r="C54" s="15"/>
      <c r="D54" s="15"/>
      <c r="E54" s="15"/>
      <c r="F54" s="15"/>
      <c r="G54" s="22">
        <f>IF(Penvoerder!C9="Ja",G52*20%,IF(Penvoerder!C10="Ja",G32*40%,0))</f>
        <v>0</v>
      </c>
    </row>
    <row r="55" spans="2:9" ht="13.5" thickBot="1">
      <c r="B55" s="49"/>
      <c r="C55" s="45"/>
      <c r="D55" s="45"/>
      <c r="E55" s="45"/>
      <c r="F55" s="45"/>
      <c r="G55" s="50"/>
    </row>
    <row r="56" spans="2:9" ht="13.5" thickBot="1">
      <c r="B56" s="26" t="s">
        <v>58</v>
      </c>
      <c r="C56" s="25"/>
      <c r="D56" s="25"/>
      <c r="E56" s="25"/>
      <c r="F56" s="25"/>
      <c r="G56" s="27">
        <f>IF(AND(Loonkostenforfait="Ja",OverigeKostenForfait="Ja"),0,IF(OverigeKostenForfait="Ja",G32*1.4,IF(Loonkostenforfait="Ja",G52*1.2,G32+G52)))</f>
        <v>0</v>
      </c>
    </row>
    <row r="63" spans="2:9" ht="13.5" thickBot="1">
      <c r="B63" s="33" t="s">
        <v>41</v>
      </c>
      <c r="C63" s="18"/>
      <c r="D63" s="18"/>
      <c r="E63" s="18"/>
    </row>
    <row r="64" spans="2:9" ht="25.5">
      <c r="B64" s="76" t="s">
        <v>86</v>
      </c>
      <c r="C64" s="69"/>
      <c r="D64" s="62">
        <v>2020</v>
      </c>
      <c r="E64" s="40">
        <v>2021</v>
      </c>
      <c r="F64" s="41">
        <v>2022</v>
      </c>
      <c r="G64" s="42">
        <v>2023</v>
      </c>
      <c r="I64" s="18"/>
    </row>
    <row r="65" spans="2:9">
      <c r="B65" s="28">
        <f>+G56</f>
        <v>0</v>
      </c>
      <c r="C65" s="70"/>
      <c r="D65" s="77">
        <v>0</v>
      </c>
      <c r="E65" s="77">
        <v>0</v>
      </c>
      <c r="F65" s="77">
        <v>0</v>
      </c>
      <c r="G65" s="118">
        <v>0</v>
      </c>
      <c r="I65" s="18"/>
    </row>
    <row r="66" spans="2:9" ht="13.5" thickBot="1">
      <c r="B66" s="135">
        <f>B65-SUM(D65:G65)</f>
        <v>0</v>
      </c>
      <c r="C66" s="31"/>
      <c r="D66" s="29">
        <f>IF($B$65&lt;&gt;0,D65/$B$65,0)</f>
        <v>0</v>
      </c>
      <c r="E66" s="29">
        <f>IF($B$65&lt;&gt;0,E65/$B$65,0)</f>
        <v>0</v>
      </c>
      <c r="F66" s="29">
        <f>IF($B$65&lt;&gt;0,F65/$B$65,0)</f>
        <v>0</v>
      </c>
      <c r="G66" s="30">
        <f>IF($B$65&lt;&gt;0,G65/$B$65,0)</f>
        <v>0</v>
      </c>
      <c r="I66" s="18"/>
    </row>
    <row r="74" spans="2:9">
      <c r="B74" s="16" t="s">
        <v>49</v>
      </c>
      <c r="C74" s="18"/>
      <c r="D74" s="18"/>
      <c r="E74" s="18"/>
      <c r="F74" s="18"/>
    </row>
    <row r="75" spans="2:9">
      <c r="B75" s="151"/>
      <c r="C75" s="152"/>
      <c r="D75" s="152"/>
      <c r="E75" s="152"/>
      <c r="F75" s="152"/>
      <c r="G75" s="153"/>
      <c r="H75" s="18"/>
    </row>
    <row r="76" spans="2:9">
      <c r="B76" s="154"/>
      <c r="C76" s="155"/>
      <c r="D76" s="155"/>
      <c r="E76" s="155"/>
      <c r="F76" s="155"/>
      <c r="G76" s="156"/>
      <c r="H76" s="18"/>
    </row>
    <row r="77" spans="2:9">
      <c r="B77" s="154"/>
      <c r="C77" s="155"/>
      <c r="D77" s="155"/>
      <c r="E77" s="155"/>
      <c r="F77" s="155"/>
      <c r="G77" s="156"/>
      <c r="H77" s="18"/>
    </row>
    <row r="78" spans="2:9">
      <c r="B78" s="157"/>
      <c r="C78" s="158"/>
      <c r="D78" s="158"/>
      <c r="E78" s="158"/>
      <c r="F78" s="158"/>
      <c r="G78" s="159"/>
      <c r="H78" s="18"/>
    </row>
    <row r="86" spans="2:8" ht="13.5" thickBot="1">
      <c r="B86" s="33" t="s">
        <v>37</v>
      </c>
      <c r="C86" s="24"/>
      <c r="D86" s="24"/>
      <c r="E86" s="24"/>
      <c r="F86" s="24"/>
    </row>
    <row r="87" spans="2:8" ht="27" customHeight="1">
      <c r="B87" s="36" t="s">
        <v>8</v>
      </c>
      <c r="C87" s="72"/>
      <c r="D87" s="69"/>
      <c r="E87" s="75" t="s">
        <v>20</v>
      </c>
      <c r="F87" s="37" t="s">
        <v>85</v>
      </c>
      <c r="G87" s="71" t="s">
        <v>82</v>
      </c>
      <c r="H87" s="18"/>
    </row>
    <row r="88" spans="2:8">
      <c r="B88" s="84">
        <f>+G56</f>
        <v>0</v>
      </c>
      <c r="C88" s="73"/>
      <c r="D88" s="70"/>
      <c r="E88" s="77"/>
      <c r="F88" s="77"/>
      <c r="G88" s="139">
        <f>+C96</f>
        <v>0</v>
      </c>
      <c r="H88" s="18"/>
    </row>
    <row r="89" spans="2:8" ht="13.5" thickBot="1">
      <c r="B89" s="135">
        <f>B88-SUM(E88:G88)</f>
        <v>0</v>
      </c>
      <c r="C89" s="74"/>
      <c r="D89" s="31"/>
      <c r="E89" s="29">
        <f>IF(B88&lt;&gt;0,E88/$B$88,0)</f>
        <v>0</v>
      </c>
      <c r="F89" s="29">
        <f>IF(B88&lt;&gt;0,F88/$B$88,0)</f>
        <v>0</v>
      </c>
      <c r="G89" s="30">
        <f>IF(B88&lt;&gt;0,G88/$B$88,0)</f>
        <v>0</v>
      </c>
      <c r="H89" s="18"/>
    </row>
    <row r="90" spans="2:8">
      <c r="C90" s="18"/>
      <c r="D90" s="18"/>
      <c r="E90" s="18"/>
      <c r="F90" s="18"/>
    </row>
    <row r="91" spans="2:8">
      <c r="B91" s="16" t="s">
        <v>43</v>
      </c>
      <c r="C91" s="18"/>
      <c r="D91" s="18"/>
      <c r="E91" s="18"/>
      <c r="F91" s="18"/>
    </row>
    <row r="92" spans="2:8">
      <c r="B92" s="77" t="s">
        <v>45</v>
      </c>
      <c r="C92" s="77"/>
      <c r="D92" s="18"/>
      <c r="E92" s="18"/>
      <c r="F92" s="18"/>
      <c r="G92"/>
    </row>
    <row r="93" spans="2:8">
      <c r="B93" s="77" t="s">
        <v>44</v>
      </c>
      <c r="C93" s="77"/>
      <c r="D93" s="18"/>
      <c r="E93" s="34"/>
      <c r="F93" s="18"/>
      <c r="G93"/>
    </row>
    <row r="94" spans="2:8">
      <c r="B94" s="77" t="s">
        <v>46</v>
      </c>
      <c r="C94" s="77"/>
      <c r="D94" s="18"/>
      <c r="E94" s="24"/>
      <c r="F94" s="18"/>
      <c r="G94"/>
    </row>
    <row r="95" spans="2:8">
      <c r="B95" s="77" t="s">
        <v>47</v>
      </c>
      <c r="C95" s="77"/>
      <c r="D95" s="18"/>
      <c r="E95" s="35"/>
      <c r="F95" s="18"/>
      <c r="G95"/>
    </row>
    <row r="96" spans="2:8">
      <c r="B96" s="113" t="s">
        <v>129</v>
      </c>
      <c r="C96" s="19">
        <f>SUM(C92:C95)</f>
        <v>0</v>
      </c>
      <c r="D96" s="47"/>
      <c r="E96" s="47"/>
      <c r="F96" s="18"/>
      <c r="G96"/>
    </row>
    <row r="104" spans="2:7" ht="13.5" thickBot="1">
      <c r="B104" s="33" t="s">
        <v>91</v>
      </c>
      <c r="C104" s="45"/>
      <c r="D104" s="45"/>
      <c r="E104" s="45"/>
      <c r="F104" s="45"/>
      <c r="G104" s="24"/>
    </row>
    <row r="105" spans="2:7">
      <c r="B105" s="92" t="s">
        <v>87</v>
      </c>
      <c r="C105" s="85"/>
      <c r="D105" s="85"/>
      <c r="E105" s="85" t="str">
        <f>IF(AND(Penvoerder!C9="Ja",G32&lt;&gt;0),"Loonkosten en forfaitaire opslag zijn begroot, onjuist","Akkoord")</f>
        <v>Akkoord</v>
      </c>
      <c r="F105" s="85"/>
      <c r="G105" s="86"/>
    </row>
    <row r="106" spans="2:7">
      <c r="B106" s="87" t="s">
        <v>88</v>
      </c>
      <c r="C106" s="45"/>
      <c r="D106" s="45"/>
      <c r="E106" s="45" t="str">
        <f>IF(AND(Penvoerder!C10="Ja",G52&lt;&gt;0),"Overige kosten en forfaitaire opslag zijn begroot, onjuist","Akkoord")</f>
        <v>Akkoord</v>
      </c>
      <c r="F106" s="45"/>
      <c r="G106" s="88"/>
    </row>
    <row r="107" spans="2:7">
      <c r="B107" s="87" t="s">
        <v>89</v>
      </c>
      <c r="C107" s="45"/>
      <c r="D107" s="45"/>
      <c r="E107" s="45" t="str">
        <f>IF(SUM(D65:G65)=B65,"Akkoord","Uitgavenplanning is niet gelijk aan subsidiabele kosten")</f>
        <v>Akkoord</v>
      </c>
      <c r="F107" s="45"/>
      <c r="G107" s="88"/>
    </row>
    <row r="108" spans="2:7" ht="13.5" thickBot="1">
      <c r="B108" s="89" t="s">
        <v>90</v>
      </c>
      <c r="C108" s="90"/>
      <c r="D108" s="90"/>
      <c r="E108" s="90" t="str">
        <f>IF(SUM(E88:G88)=B88,"Akkoord","Financiering is niet gelijk aan subsidiabele kosten")</f>
        <v>Akkoord</v>
      </c>
      <c r="F108" s="90"/>
      <c r="G108" s="91"/>
    </row>
  </sheetData>
  <sheetProtection sheet="1" objects="1" scenarios="1" insertRows="0"/>
  <mergeCells count="18">
    <mergeCell ref="B43:D43"/>
    <mergeCell ref="B75:G78"/>
    <mergeCell ref="B46:D46"/>
    <mergeCell ref="B47:D47"/>
    <mergeCell ref="B48:D48"/>
    <mergeCell ref="B49:D49"/>
    <mergeCell ref="B50:D50"/>
    <mergeCell ref="B51:D51"/>
    <mergeCell ref="B44:D44"/>
    <mergeCell ref="B45:D45"/>
    <mergeCell ref="C9:D9"/>
    <mergeCell ref="B40:D40"/>
    <mergeCell ref="B41:D41"/>
    <mergeCell ref="B42:D42"/>
    <mergeCell ref="C5:G5"/>
    <mergeCell ref="C6:D6"/>
    <mergeCell ref="C7:D7"/>
    <mergeCell ref="C8:D8"/>
  </mergeCells>
  <conditionalFormatting sqref="E105:E108">
    <cfRule type="cellIs" dxfId="225" priority="32" stopIfTrue="1" operator="notEqual">
      <formula>"Akkoord"</formula>
    </cfRule>
    <cfRule type="cellIs" dxfId="224" priority="33" stopIfTrue="1" operator="equal">
      <formula>"Akkoord"</formula>
    </cfRule>
  </conditionalFormatting>
  <conditionalFormatting sqref="E105:E108">
    <cfRule type="cellIs" dxfId="223" priority="29" stopIfTrue="1" operator="notEqual">
      <formula>"Akkoord"</formula>
    </cfRule>
    <cfRule type="cellIs" dxfId="222" priority="30" stopIfTrue="1" operator="equal">
      <formula>"Akkoord"</formula>
    </cfRule>
  </conditionalFormatting>
  <conditionalFormatting sqref="E105:E108">
    <cfRule type="cellIs" dxfId="221" priority="24" stopIfTrue="1" operator="notEqual">
      <formula>"Akkoord"</formula>
    </cfRule>
    <cfRule type="cellIs" dxfId="220" priority="25" stopIfTrue="1" operator="equal">
      <formula>"Akkoord"</formula>
    </cfRule>
  </conditionalFormatting>
  <conditionalFormatting sqref="E105:E108">
    <cfRule type="cellIs" dxfId="219" priority="17" stopIfTrue="1" operator="notEqual">
      <formula>"Akkoord"</formula>
    </cfRule>
    <cfRule type="cellIs" dxfId="218" priority="18" stopIfTrue="1" operator="equal">
      <formula>"Akkoord"</formula>
    </cfRule>
  </conditionalFormatting>
  <conditionalFormatting sqref="B75:G78">
    <cfRule type="expression" dxfId="217" priority="7">
      <formula>$C$9="Nee"</formula>
    </cfRule>
  </conditionalFormatting>
  <conditionalFormatting sqref="B66">
    <cfRule type="expression" dxfId="216" priority="5">
      <formula>B66&lt;&gt;0</formula>
    </cfRule>
    <cfRule type="expression" dxfId="215" priority="6">
      <formula>B66=0</formula>
    </cfRule>
  </conditionalFormatting>
  <conditionalFormatting sqref="B89">
    <cfRule type="expression" dxfId="214" priority="3">
      <formula>B89&lt;&gt;0</formula>
    </cfRule>
    <cfRule type="expression" dxfId="213" priority="4">
      <formula>B89=0</formula>
    </cfRule>
  </conditionalFormatting>
  <conditionalFormatting sqref="B40:G43">
    <cfRule type="expression" dxfId="212" priority="2" stopIfTrue="1">
      <formula>$C$10="Ja"</formula>
    </cfRule>
  </conditionalFormatting>
  <dataValidations count="8">
    <dataValidation type="list" allowBlank="1" showInputMessage="1" showErrorMessage="1" sqref="E40:E51" xr:uid="{B85301DC-3D4B-428D-83AF-BE94B13697C3}">
      <formula1>"Kosten derden, Afschrijvingskosten, Grondkosten, Inbreng in natura "</formula1>
    </dataValidation>
    <dataValidation type="list" allowBlank="1" showInputMessage="1" showErrorMessage="1" sqref="F20:F31 F40:F51" xr:uid="{7B5FEA9B-CF2D-413D-8A70-8DA986E7AC4C}">
      <formula1>Werkpakketten</formula1>
    </dataValidation>
    <dataValidation type="list" allowBlank="1" showInputMessage="1" showErrorMessage="1" promptTitle="Toelichting" prompt="Het gaat om opbrengsten die een direct gevolg zijn van de uitvoering van de projectactiviteiten tijdens, of na de uitvoering van uw project." sqref="C9:D9" xr:uid="{84226D05-B00B-4FD5-AE1A-F2771ED85DF3}">
      <formula1>"Ja,Nee"</formula1>
    </dataValidation>
    <dataValidation type="list" allowBlank="1" showInputMessage="1" showErrorMessage="1" promptTitle="Toelichting" prompt="Kies uw ondernemingsomvang volgens de MKB definitie._x000a__x000a_" sqref="C7:D7" xr:uid="{1F5CC03F-E02C-4897-8FB4-038713235B10}">
      <formula1>"Klein, Middel, Groot"</formula1>
    </dataValidation>
    <dataValidation type="list" allowBlank="1" showInputMessage="1" showErrorMessage="1" promptTitle="Toelichting" prompt="Indien er sprake is van niet of gedeeltelijk niet verrekenbare of compensabele BTW dan dient u de kosten incl. het (niet verrekenbare deel van de) BTW te begroten. Tevens dient uw subsidieaanvraag voorzien te worden van een BTW-verklaring" sqref="C8:D8" xr:uid="{28E5DAD5-7E07-4B87-9805-FB48A0D715AC}">
      <formula1>"Ja,Nee,Gedeeltelijk"</formula1>
    </dataValidation>
    <dataValidation allowBlank="1" showInputMessage="1" showErrorMessage="1" promptTitle="LET OP" prompt="In 2020 kunnen alleen voorbereidingskosten worden opgenomen." sqref="D65" xr:uid="{009689ED-D4CE-4DFB-A76F-739E6C1534CE}"/>
    <dataValidation type="list" allowBlank="1" showInputMessage="1" showErrorMessage="1" promptTitle="Toelichting" prompt="Kies uw ondernemingsomvang volgens de MKB definitie._x000a__x000a_" sqref="C6:D6" xr:uid="{0B921A18-F073-4C25-9FB8-331AC0D5F483}">
      <formula1>"Eenmanszaak, VOF, Maatschap , Coöperatie, Stichting, Vereniging, NV, BV, ZBO, Organisatie op grond van de wet, Overige"</formula1>
    </dataValidation>
    <dataValidation type="list" allowBlank="1" showInputMessage="1" showErrorMessage="1" sqref="E20:E31" xr:uid="{1E1ED580-D718-4C52-8EDB-E85D6B2116C8}">
      <formula1>"Loonkosten + vast percentage, IKS, Uurtarieven EC,Loonkosten deeltijd met wg-verklaring, Vast uurtarief"</formula1>
    </dataValidation>
  </dataValidations>
  <pageMargins left="0.7" right="0.7" top="0.75" bottom="0.75" header="0.3" footer="0.3"/>
  <pageSetup paperSize="9"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expression" priority="22" stopIfTrue="1" id="{6A045F79-4DFC-47EF-A342-352356CD9D75}">
            <xm:f>Penvoerder!$C$9="Ja"</xm:f>
            <x14:dxf>
              <fill>
                <patternFill>
                  <bgColor theme="0" tint="-0.499984740745262"/>
                </patternFill>
              </fill>
            </x14:dxf>
          </x14:cfRule>
          <xm:sqref>B18:G19 B20 G20 B21:G32</xm:sqref>
        </x14:conditionalFormatting>
        <x14:conditionalFormatting xmlns:xm="http://schemas.microsoft.com/office/excel/2006/main">
          <x14:cfRule type="expression" priority="21" stopIfTrue="1" id="{EA6B6135-2F69-4329-A974-04A131B000F6}">
            <xm:f>Penvoerder!$C$10="Ja"</xm:f>
            <x14:dxf>
              <fill>
                <patternFill>
                  <bgColor theme="0" tint="-0.499984740745262"/>
                </patternFill>
              </fill>
            </x14:dxf>
          </x14:cfRule>
          <xm:sqref>B38:G39 B44:G52</xm:sqref>
        </x14:conditionalFormatting>
        <x14:conditionalFormatting xmlns:xm="http://schemas.microsoft.com/office/excel/2006/main">
          <x14:cfRule type="expression" priority="15" stopIfTrue="1" id="{9C57E555-60F1-4021-BD87-0BC5171B2104}">
            <xm:f>Penvoerder!$C$9="Ja"</xm:f>
            <x14:dxf>
              <fill>
                <patternFill>
                  <bgColor theme="0" tint="-0.499984740745262"/>
                </patternFill>
              </fill>
            </x14:dxf>
          </x14:cfRule>
          <xm:sqref>B18:G19</xm:sqref>
        </x14:conditionalFormatting>
        <x14:conditionalFormatting xmlns:xm="http://schemas.microsoft.com/office/excel/2006/main">
          <x14:cfRule type="expression" priority="14" stopIfTrue="1" id="{C1A4120B-B51B-4360-A341-5B73272ED715}">
            <xm:f>Penvoerder!$C$10="Ja"</xm:f>
            <x14:dxf>
              <fill>
                <patternFill>
                  <bgColor theme="0" tint="-0.499984740745262"/>
                </patternFill>
              </fill>
            </x14:dxf>
          </x14:cfRule>
          <xm:sqref>B38:G39</xm:sqref>
        </x14:conditionalFormatting>
        <x14:conditionalFormatting xmlns:xm="http://schemas.microsoft.com/office/excel/2006/main">
          <x14:cfRule type="expression" priority="9" stopIfTrue="1" id="{DD0EA2FC-3585-4F7B-AD80-75E04DC124C6}">
            <xm:f>Penvoerder!$C$9="Ja"</xm:f>
            <x14:dxf>
              <fill>
                <patternFill>
                  <bgColor theme="0" tint="-0.499984740745262"/>
                </patternFill>
              </fill>
            </x14:dxf>
          </x14:cfRule>
          <xm:sqref>C20:F20</xm:sqref>
        </x14:conditionalFormatting>
        <x14:conditionalFormatting xmlns:xm="http://schemas.microsoft.com/office/excel/2006/main">
          <x14:cfRule type="expression" priority="1" stopIfTrue="1" id="{23B803D3-1DCB-47D2-8EC6-1913A1636D8C}">
            <xm:f>Penvoerder!$C$10="Ja"</xm:f>
            <x14:dxf>
              <fill>
                <patternFill>
                  <bgColor theme="0" tint="-0.499984740745262"/>
                </patternFill>
              </fill>
            </x14:dxf>
          </x14:cfRule>
          <xm:sqref>B40:G43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dimension ref="B1:I108"/>
  <sheetViews>
    <sheetView topLeftCell="A37" workbookViewId="0">
      <selection activeCell="B50" sqref="B50:G51"/>
    </sheetView>
  </sheetViews>
  <sheetFormatPr defaultColWidth="8.85546875" defaultRowHeight="12.75"/>
  <cols>
    <col min="1" max="1" width="1.7109375" customWidth="1"/>
    <col min="2" max="2" width="34.85546875" customWidth="1"/>
    <col min="3" max="3" width="14" customWidth="1"/>
    <col min="4" max="4" width="12" customWidth="1"/>
    <col min="5" max="5" width="17.7109375" customWidth="1"/>
    <col min="6" max="6" width="29.42578125" customWidth="1"/>
    <col min="7" max="7" width="16.28515625" style="18" customWidth="1"/>
  </cols>
  <sheetData>
    <row r="1" spans="2:7">
      <c r="B1" s="16" t="s">
        <v>26</v>
      </c>
      <c r="D1" s="52"/>
      <c r="E1" s="131" t="s">
        <v>125</v>
      </c>
    </row>
    <row r="2" spans="2:7">
      <c r="B2" s="16"/>
      <c r="D2" s="61"/>
      <c r="E2" s="131" t="s">
        <v>126</v>
      </c>
    </row>
    <row r="3" spans="2:7">
      <c r="B3" s="16"/>
      <c r="D3" s="130"/>
      <c r="E3" s="131" t="s">
        <v>127</v>
      </c>
    </row>
    <row r="5" spans="2:7">
      <c r="B5" s="17" t="s">
        <v>27</v>
      </c>
      <c r="C5" s="145"/>
      <c r="D5" s="146"/>
      <c r="E5" s="146"/>
      <c r="F5" s="146"/>
      <c r="G5" s="147"/>
    </row>
    <row r="6" spans="2:7">
      <c r="B6" s="17" t="s">
        <v>21</v>
      </c>
      <c r="C6" s="148"/>
      <c r="D6" s="149"/>
    </row>
    <row r="7" spans="2:7">
      <c r="B7" s="17" t="s">
        <v>83</v>
      </c>
      <c r="C7" s="148"/>
      <c r="D7" s="149"/>
    </row>
    <row r="8" spans="2:7">
      <c r="B8" s="46" t="s">
        <v>50</v>
      </c>
      <c r="C8" s="148"/>
      <c r="D8" s="149"/>
    </row>
    <row r="9" spans="2:7">
      <c r="B9" s="60" t="s">
        <v>61</v>
      </c>
      <c r="C9" s="150"/>
      <c r="D9" s="150"/>
    </row>
    <row r="18" spans="2:7">
      <c r="B18" s="53" t="s">
        <v>28</v>
      </c>
      <c r="C18" s="51"/>
      <c r="D18" s="51"/>
      <c r="E18" s="51"/>
      <c r="F18" s="51"/>
      <c r="G18" s="48"/>
    </row>
    <row r="19" spans="2:7">
      <c r="B19" s="54" t="s">
        <v>51</v>
      </c>
      <c r="C19" s="54" t="s">
        <v>29</v>
      </c>
      <c r="D19" s="54" t="s">
        <v>30</v>
      </c>
      <c r="E19" s="54" t="s">
        <v>31</v>
      </c>
      <c r="F19" s="54" t="s">
        <v>32</v>
      </c>
      <c r="G19" s="55" t="s">
        <v>33</v>
      </c>
    </row>
    <row r="20" spans="2:7" s="143" customFormat="1">
      <c r="B20" s="78"/>
      <c r="C20" s="78"/>
      <c r="D20" s="78"/>
      <c r="E20" s="81"/>
      <c r="F20" s="81"/>
      <c r="G20" s="142" t="str">
        <f>IF(AND(B20&lt;&gt;"",C20&gt;0,D20&gt;0,E20&lt;&gt;"",F20&lt;&gt;""),IF(E20="Vast uurtarief",C20*39,+C20*D20),"")</f>
        <v/>
      </c>
    </row>
    <row r="21" spans="2:7" s="143" customFormat="1">
      <c r="B21" s="78"/>
      <c r="C21" s="78"/>
      <c r="D21" s="78"/>
      <c r="E21" s="81"/>
      <c r="F21" s="81"/>
      <c r="G21" s="142" t="str">
        <f t="shared" ref="G21:G31" si="0">IF(AND(B21&lt;&gt;"",C21&gt;0,D21&gt;0,E21&lt;&gt;"",F21&lt;&gt;""),IF(E21="Vast uurtarief",C21*39,+C21*D21),"")</f>
        <v/>
      </c>
    </row>
    <row r="22" spans="2:7" s="143" customFormat="1">
      <c r="B22" s="78"/>
      <c r="C22" s="78"/>
      <c r="D22" s="78"/>
      <c r="E22" s="81"/>
      <c r="F22" s="81"/>
      <c r="G22" s="142" t="str">
        <f t="shared" si="0"/>
        <v/>
      </c>
    </row>
    <row r="23" spans="2:7" s="143" customFormat="1">
      <c r="B23" s="78"/>
      <c r="C23" s="78"/>
      <c r="D23" s="78"/>
      <c r="E23" s="81"/>
      <c r="F23" s="81"/>
      <c r="G23" s="142" t="str">
        <f t="shared" si="0"/>
        <v/>
      </c>
    </row>
    <row r="24" spans="2:7" s="143" customFormat="1">
      <c r="B24" s="78"/>
      <c r="C24" s="78"/>
      <c r="D24" s="78"/>
      <c r="E24" s="81"/>
      <c r="F24" s="81"/>
      <c r="G24" s="142" t="str">
        <f t="shared" si="0"/>
        <v/>
      </c>
    </row>
    <row r="25" spans="2:7" s="143" customFormat="1">
      <c r="B25" s="78"/>
      <c r="C25" s="78"/>
      <c r="D25" s="78"/>
      <c r="E25" s="81"/>
      <c r="F25" s="81"/>
      <c r="G25" s="142" t="str">
        <f t="shared" si="0"/>
        <v/>
      </c>
    </row>
    <row r="26" spans="2:7" s="143" customFormat="1">
      <c r="B26" s="78"/>
      <c r="C26" s="78"/>
      <c r="D26" s="78"/>
      <c r="E26" s="81"/>
      <c r="F26" s="81"/>
      <c r="G26" s="142" t="str">
        <f t="shared" si="0"/>
        <v/>
      </c>
    </row>
    <row r="27" spans="2:7" s="143" customFormat="1">
      <c r="B27" s="78"/>
      <c r="C27" s="78"/>
      <c r="D27" s="78"/>
      <c r="E27" s="81"/>
      <c r="F27" s="81"/>
      <c r="G27" s="142" t="str">
        <f t="shared" si="0"/>
        <v/>
      </c>
    </row>
    <row r="28" spans="2:7" s="143" customFormat="1">
      <c r="B28" s="78"/>
      <c r="C28" s="78"/>
      <c r="D28" s="78"/>
      <c r="E28" s="81"/>
      <c r="F28" s="81"/>
      <c r="G28" s="142" t="str">
        <f t="shared" si="0"/>
        <v/>
      </c>
    </row>
    <row r="29" spans="2:7" s="143" customFormat="1">
      <c r="B29" s="78"/>
      <c r="C29" s="78"/>
      <c r="D29" s="78"/>
      <c r="E29" s="81"/>
      <c r="F29" s="81"/>
      <c r="G29" s="142" t="str">
        <f t="shared" si="0"/>
        <v/>
      </c>
    </row>
    <row r="30" spans="2:7" s="143" customFormat="1">
      <c r="B30" s="78"/>
      <c r="C30" s="78"/>
      <c r="D30" s="78"/>
      <c r="E30" s="81"/>
      <c r="F30" s="81"/>
      <c r="G30" s="142" t="str">
        <f t="shared" si="0"/>
        <v/>
      </c>
    </row>
    <row r="31" spans="2:7" s="143" customFormat="1" ht="13.5" thickBot="1">
      <c r="B31" s="82"/>
      <c r="C31" s="82"/>
      <c r="D31" s="82"/>
      <c r="E31" s="81"/>
      <c r="F31" s="81"/>
      <c r="G31" s="142" t="str">
        <f t="shared" si="0"/>
        <v/>
      </c>
    </row>
    <row r="32" spans="2:7" ht="13.5" thickBot="1">
      <c r="B32" s="23" t="s">
        <v>34</v>
      </c>
      <c r="C32" s="15"/>
      <c r="D32" s="15"/>
      <c r="E32" s="15"/>
      <c r="F32" s="21"/>
      <c r="G32" s="22">
        <f>SUM(G20:G31)</f>
        <v>0</v>
      </c>
    </row>
    <row r="33" spans="2:7">
      <c r="B33" s="49"/>
      <c r="C33" s="45"/>
      <c r="D33" s="45"/>
      <c r="E33" s="45"/>
      <c r="F33" s="45"/>
      <c r="G33" s="50"/>
    </row>
    <row r="34" spans="2:7">
      <c r="B34" s="49"/>
      <c r="C34" s="45"/>
      <c r="D34" s="45"/>
      <c r="E34" s="45"/>
      <c r="F34" s="45"/>
      <c r="G34" s="50"/>
    </row>
    <row r="35" spans="2:7">
      <c r="B35" s="49"/>
      <c r="C35" s="45"/>
      <c r="D35" s="45"/>
      <c r="E35" s="45"/>
      <c r="F35" s="45"/>
      <c r="G35" s="50"/>
    </row>
    <row r="36" spans="2:7">
      <c r="B36" s="49"/>
      <c r="C36" s="45"/>
      <c r="D36" s="45"/>
      <c r="E36" s="45"/>
      <c r="F36" s="45"/>
      <c r="G36" s="50"/>
    </row>
    <row r="38" spans="2:7">
      <c r="B38" s="16" t="s">
        <v>42</v>
      </c>
    </row>
    <row r="39" spans="2:7">
      <c r="B39" s="54" t="s">
        <v>35</v>
      </c>
      <c r="C39" s="54"/>
      <c r="D39" s="54"/>
      <c r="E39" s="54" t="s">
        <v>31</v>
      </c>
      <c r="F39" s="54" t="s">
        <v>32</v>
      </c>
      <c r="G39" s="55" t="s">
        <v>33</v>
      </c>
    </row>
    <row r="40" spans="2:7" s="143" customFormat="1">
      <c r="B40" s="160"/>
      <c r="C40" s="146"/>
      <c r="D40" s="147"/>
      <c r="E40" s="81"/>
      <c r="F40" s="81"/>
      <c r="G40" s="77"/>
    </row>
    <row r="41" spans="2:7" s="143" customFormat="1">
      <c r="B41" s="160"/>
      <c r="C41" s="146"/>
      <c r="D41" s="147"/>
      <c r="E41" s="81"/>
      <c r="F41" s="81"/>
      <c r="G41" s="77"/>
    </row>
    <row r="42" spans="2:7" s="143" customFormat="1">
      <c r="B42" s="160"/>
      <c r="C42" s="146"/>
      <c r="D42" s="147"/>
      <c r="E42" s="81"/>
      <c r="F42" s="81"/>
      <c r="G42" s="77"/>
    </row>
    <row r="43" spans="2:7" s="143" customFormat="1">
      <c r="B43" s="160"/>
      <c r="C43" s="146"/>
      <c r="D43" s="147"/>
      <c r="E43" s="81"/>
      <c r="F43" s="81"/>
      <c r="G43" s="77"/>
    </row>
    <row r="44" spans="2:7" s="143" customFormat="1">
      <c r="B44" s="160"/>
      <c r="C44" s="146"/>
      <c r="D44" s="147"/>
      <c r="E44" s="81"/>
      <c r="F44" s="81"/>
      <c r="G44" s="77"/>
    </row>
    <row r="45" spans="2:7" s="143" customFormat="1">
      <c r="B45" s="160"/>
      <c r="C45" s="146"/>
      <c r="D45" s="147"/>
      <c r="E45" s="81"/>
      <c r="F45" s="81"/>
      <c r="G45" s="77"/>
    </row>
    <row r="46" spans="2:7" s="143" customFormat="1">
      <c r="B46" s="160"/>
      <c r="C46" s="146"/>
      <c r="D46" s="147"/>
      <c r="E46" s="81"/>
      <c r="F46" s="81"/>
      <c r="G46" s="77"/>
    </row>
    <row r="47" spans="2:7" s="143" customFormat="1">
      <c r="B47" s="160"/>
      <c r="C47" s="146"/>
      <c r="D47" s="147"/>
      <c r="E47" s="81"/>
      <c r="F47" s="81"/>
      <c r="G47" s="77"/>
    </row>
    <row r="48" spans="2:7" s="143" customFormat="1">
      <c r="B48" s="160"/>
      <c r="C48" s="146"/>
      <c r="D48" s="147"/>
      <c r="E48" s="81"/>
      <c r="F48" s="81"/>
      <c r="G48" s="77"/>
    </row>
    <row r="49" spans="2:9" s="143" customFormat="1">
      <c r="B49" s="160"/>
      <c r="C49" s="146"/>
      <c r="D49" s="147"/>
      <c r="E49" s="81"/>
      <c r="F49" s="81"/>
      <c r="G49" s="77"/>
    </row>
    <row r="50" spans="2:9" s="143" customFormat="1">
      <c r="B50" s="160"/>
      <c r="C50" s="146"/>
      <c r="D50" s="147"/>
      <c r="E50" s="81"/>
      <c r="F50" s="81"/>
      <c r="G50" s="77"/>
    </row>
    <row r="51" spans="2:9" s="143" customFormat="1" ht="13.5" thickBot="1">
      <c r="B51" s="160"/>
      <c r="C51" s="146"/>
      <c r="D51" s="147"/>
      <c r="E51" s="81"/>
      <c r="F51" s="81"/>
      <c r="G51" s="77"/>
    </row>
    <row r="52" spans="2:9" ht="13.5" thickBot="1">
      <c r="B52" s="23" t="s">
        <v>48</v>
      </c>
      <c r="C52" s="15"/>
      <c r="D52" s="15"/>
      <c r="E52" s="15"/>
      <c r="F52" s="21"/>
      <c r="G52" s="22">
        <f>SUM(G40:G51)</f>
        <v>0</v>
      </c>
    </row>
    <row r="53" spans="2:9" ht="13.5" thickBot="1">
      <c r="B53" s="49"/>
      <c r="C53" s="45"/>
      <c r="D53" s="45"/>
      <c r="E53" s="45"/>
      <c r="F53" s="45"/>
      <c r="G53" s="50"/>
    </row>
    <row r="54" spans="2:9" ht="13.5" thickBot="1">
      <c r="B54" s="23" t="s">
        <v>84</v>
      </c>
      <c r="C54" s="15"/>
      <c r="D54" s="15"/>
      <c r="E54" s="15"/>
      <c r="F54" s="15"/>
      <c r="G54" s="22">
        <f>IF(Penvoerder!C9="Ja",G52*20%,IF(Penvoerder!C10="Ja",G32*40%,0))</f>
        <v>0</v>
      </c>
    </row>
    <row r="55" spans="2:9" ht="13.5" thickBot="1">
      <c r="B55" s="49"/>
      <c r="C55" s="45"/>
      <c r="D55" s="45"/>
      <c r="E55" s="45"/>
      <c r="F55" s="45"/>
      <c r="G55" s="50"/>
    </row>
    <row r="56" spans="2:9" ht="13.5" thickBot="1">
      <c r="B56" s="26" t="s">
        <v>58</v>
      </c>
      <c r="C56" s="25"/>
      <c r="D56" s="25"/>
      <c r="E56" s="25"/>
      <c r="F56" s="25"/>
      <c r="G56" s="27">
        <f>IF(AND(Loonkostenforfait="Ja",OverigeKostenForfait="Ja"),0,IF(OverigeKostenForfait="Ja",G32*1.4,IF(Loonkostenforfait="Ja",G52*1.2,G32+G52)))</f>
        <v>0</v>
      </c>
    </row>
    <row r="63" spans="2:9" ht="13.5" thickBot="1">
      <c r="B63" s="33" t="s">
        <v>41</v>
      </c>
      <c r="C63" s="18"/>
      <c r="D63" s="18"/>
      <c r="E63" s="18"/>
    </row>
    <row r="64" spans="2:9" ht="25.5">
      <c r="B64" s="76" t="s">
        <v>86</v>
      </c>
      <c r="C64" s="69"/>
      <c r="D64" s="62">
        <v>2020</v>
      </c>
      <c r="E64" s="40">
        <v>2021</v>
      </c>
      <c r="F64" s="41">
        <v>2022</v>
      </c>
      <c r="G64" s="42">
        <v>2023</v>
      </c>
      <c r="I64" s="18"/>
    </row>
    <row r="65" spans="2:9">
      <c r="B65" s="28">
        <f>+G56</f>
        <v>0</v>
      </c>
      <c r="C65" s="70"/>
      <c r="D65" s="77">
        <v>0</v>
      </c>
      <c r="E65" s="77">
        <v>0</v>
      </c>
      <c r="F65" s="77">
        <v>0</v>
      </c>
      <c r="G65" s="118">
        <v>0</v>
      </c>
      <c r="I65" s="18"/>
    </row>
    <row r="66" spans="2:9" ht="13.5" thickBot="1">
      <c r="B66" s="135">
        <f>B65-SUM(D65:G65)</f>
        <v>0</v>
      </c>
      <c r="C66" s="31"/>
      <c r="D66" s="29">
        <f>IF($B$65&lt;&gt;0,D65/$B$65,0)</f>
        <v>0</v>
      </c>
      <c r="E66" s="29">
        <f>IF($B$65&lt;&gt;0,E65/$B$65,0)</f>
        <v>0</v>
      </c>
      <c r="F66" s="29">
        <f>IF($B$65&lt;&gt;0,F65/$B$65,0)</f>
        <v>0</v>
      </c>
      <c r="G66" s="30">
        <f>IF($B$65&lt;&gt;0,G65/$B$65,0)</f>
        <v>0</v>
      </c>
      <c r="I66" s="18"/>
    </row>
    <row r="74" spans="2:9">
      <c r="B74" s="16" t="s">
        <v>49</v>
      </c>
      <c r="C74" s="18"/>
      <c r="D74" s="18"/>
      <c r="E74" s="18"/>
      <c r="F74" s="18"/>
    </row>
    <row r="75" spans="2:9">
      <c r="B75" s="151"/>
      <c r="C75" s="152"/>
      <c r="D75" s="152"/>
      <c r="E75" s="152"/>
      <c r="F75" s="152"/>
      <c r="G75" s="153"/>
      <c r="H75" s="18"/>
    </row>
    <row r="76" spans="2:9">
      <c r="B76" s="154"/>
      <c r="C76" s="155"/>
      <c r="D76" s="155"/>
      <c r="E76" s="155"/>
      <c r="F76" s="155"/>
      <c r="G76" s="156"/>
      <c r="H76" s="18"/>
    </row>
    <row r="77" spans="2:9">
      <c r="B77" s="154"/>
      <c r="C77" s="155"/>
      <c r="D77" s="155"/>
      <c r="E77" s="155"/>
      <c r="F77" s="155"/>
      <c r="G77" s="156"/>
      <c r="H77" s="18"/>
    </row>
    <row r="78" spans="2:9">
      <c r="B78" s="157"/>
      <c r="C78" s="158"/>
      <c r="D78" s="158"/>
      <c r="E78" s="158"/>
      <c r="F78" s="158"/>
      <c r="G78" s="159"/>
      <c r="H78" s="18"/>
    </row>
    <row r="86" spans="2:8" ht="13.5" thickBot="1">
      <c r="B86" s="33" t="s">
        <v>37</v>
      </c>
      <c r="C86" s="24"/>
      <c r="D86" s="24"/>
      <c r="E86" s="24"/>
      <c r="F86" s="24"/>
    </row>
    <row r="87" spans="2:8" ht="27" customHeight="1">
      <c r="B87" s="36" t="s">
        <v>8</v>
      </c>
      <c r="C87" s="72"/>
      <c r="D87" s="69"/>
      <c r="E87" s="75" t="s">
        <v>20</v>
      </c>
      <c r="F87" s="37" t="s">
        <v>85</v>
      </c>
      <c r="G87" s="71" t="s">
        <v>82</v>
      </c>
      <c r="H87" s="18"/>
    </row>
    <row r="88" spans="2:8">
      <c r="B88" s="84">
        <f>+G56</f>
        <v>0</v>
      </c>
      <c r="C88" s="73"/>
      <c r="D88" s="70"/>
      <c r="E88" s="77"/>
      <c r="F88" s="77"/>
      <c r="G88" s="139">
        <f>+C96</f>
        <v>0</v>
      </c>
      <c r="H88" s="18"/>
    </row>
    <row r="89" spans="2:8" ht="13.5" thickBot="1">
      <c r="B89" s="135">
        <f>B88-SUM(E88:G88)</f>
        <v>0</v>
      </c>
      <c r="C89" s="74"/>
      <c r="D89" s="31"/>
      <c r="E89" s="29">
        <f>IF(B88&lt;&gt;0,E88/$B$88,0)</f>
        <v>0</v>
      </c>
      <c r="F89" s="29">
        <f>IF(B88&lt;&gt;0,F88/$B$88,0)</f>
        <v>0</v>
      </c>
      <c r="G89" s="30">
        <f>IF(B88&lt;&gt;0,G88/$B$88,0)</f>
        <v>0</v>
      </c>
      <c r="H89" s="18"/>
    </row>
    <row r="90" spans="2:8">
      <c r="C90" s="18"/>
      <c r="D90" s="18"/>
      <c r="E90" s="18"/>
      <c r="F90" s="18"/>
    </row>
    <row r="91" spans="2:8">
      <c r="B91" s="16" t="s">
        <v>43</v>
      </c>
      <c r="C91" s="18"/>
      <c r="D91" s="18"/>
      <c r="E91" s="18"/>
      <c r="F91" s="18"/>
    </row>
    <row r="92" spans="2:8">
      <c r="B92" s="77" t="s">
        <v>45</v>
      </c>
      <c r="C92" s="77"/>
      <c r="D92" s="18"/>
      <c r="E92" s="18"/>
      <c r="F92" s="18"/>
      <c r="G92"/>
    </row>
    <row r="93" spans="2:8">
      <c r="B93" s="77" t="s">
        <v>44</v>
      </c>
      <c r="C93" s="77"/>
      <c r="D93" s="18"/>
      <c r="E93" s="34"/>
      <c r="F93" s="18"/>
      <c r="G93"/>
    </row>
    <row r="94" spans="2:8">
      <c r="B94" s="77" t="s">
        <v>46</v>
      </c>
      <c r="C94" s="77"/>
      <c r="D94" s="18"/>
      <c r="E94" s="24"/>
      <c r="F94" s="18"/>
      <c r="G94"/>
    </row>
    <row r="95" spans="2:8">
      <c r="B95" s="77" t="s">
        <v>47</v>
      </c>
      <c r="C95" s="77"/>
      <c r="D95" s="18"/>
      <c r="E95" s="35"/>
      <c r="F95" s="18"/>
      <c r="G95"/>
    </row>
    <row r="96" spans="2:8">
      <c r="B96" s="113" t="s">
        <v>129</v>
      </c>
      <c r="C96" s="19">
        <f>SUM(C92:C95)</f>
        <v>0</v>
      </c>
      <c r="D96" s="47"/>
      <c r="E96" s="47"/>
      <c r="F96" s="18"/>
      <c r="G96"/>
    </row>
    <row r="104" spans="2:7" ht="13.5" thickBot="1">
      <c r="B104" s="33" t="s">
        <v>91</v>
      </c>
      <c r="C104" s="45"/>
      <c r="D104" s="45"/>
      <c r="E104" s="45"/>
      <c r="F104" s="45"/>
      <c r="G104" s="24"/>
    </row>
    <row r="105" spans="2:7">
      <c r="B105" s="92" t="s">
        <v>87</v>
      </c>
      <c r="C105" s="85"/>
      <c r="D105" s="85"/>
      <c r="E105" s="85" t="str">
        <f>IF(AND(Penvoerder!C9="Ja",G32&lt;&gt;0),"Loonkosten en forfaitaire opslag zijn begroot, onjuist","Akkoord")</f>
        <v>Akkoord</v>
      </c>
      <c r="F105" s="85"/>
      <c r="G105" s="86"/>
    </row>
    <row r="106" spans="2:7">
      <c r="B106" s="87" t="s">
        <v>88</v>
      </c>
      <c r="C106" s="45"/>
      <c r="D106" s="45"/>
      <c r="E106" s="45" t="str">
        <f>IF(AND(Penvoerder!C10="Ja",G52&lt;&gt;0),"Overige kosten en forfaitaire opslag zijn begroot, onjuist","Akkoord")</f>
        <v>Akkoord</v>
      </c>
      <c r="F106" s="45"/>
      <c r="G106" s="88"/>
    </row>
    <row r="107" spans="2:7">
      <c r="B107" s="87" t="s">
        <v>89</v>
      </c>
      <c r="C107" s="45"/>
      <c r="D107" s="45"/>
      <c r="E107" s="45" t="str">
        <f>IF(SUM(D65:G65)=B65,"Akkoord","Uitgavenplanning is niet gelijk aan subsidiabele kosten")</f>
        <v>Akkoord</v>
      </c>
      <c r="F107" s="45"/>
      <c r="G107" s="88"/>
    </row>
    <row r="108" spans="2:7" ht="13.5" thickBot="1">
      <c r="B108" s="89" t="s">
        <v>90</v>
      </c>
      <c r="C108" s="90"/>
      <c r="D108" s="90"/>
      <c r="E108" s="90" t="str">
        <f>IF(SUM(E88:G88)=B88,"Akkoord","Financiering is niet gelijk aan subsidiabele kosten")</f>
        <v>Akkoord</v>
      </c>
      <c r="F108" s="90"/>
      <c r="G108" s="91"/>
    </row>
  </sheetData>
  <sheetProtection sheet="1" objects="1" scenarios="1" insertRows="0"/>
  <mergeCells count="18">
    <mergeCell ref="B43:D43"/>
    <mergeCell ref="B75:G78"/>
    <mergeCell ref="B46:D46"/>
    <mergeCell ref="B47:D47"/>
    <mergeCell ref="B48:D48"/>
    <mergeCell ref="B49:D49"/>
    <mergeCell ref="B50:D50"/>
    <mergeCell ref="B51:D51"/>
    <mergeCell ref="B44:D44"/>
    <mergeCell ref="B45:D45"/>
    <mergeCell ref="C9:D9"/>
    <mergeCell ref="B40:D40"/>
    <mergeCell ref="B41:D41"/>
    <mergeCell ref="B42:D42"/>
    <mergeCell ref="C5:G5"/>
    <mergeCell ref="C6:D6"/>
    <mergeCell ref="C7:D7"/>
    <mergeCell ref="C8:D8"/>
  </mergeCells>
  <conditionalFormatting sqref="E105:E108">
    <cfRule type="cellIs" dxfId="205" priority="32" stopIfTrue="1" operator="notEqual">
      <formula>"Akkoord"</formula>
    </cfRule>
    <cfRule type="cellIs" dxfId="204" priority="33" stopIfTrue="1" operator="equal">
      <formula>"Akkoord"</formula>
    </cfRule>
  </conditionalFormatting>
  <conditionalFormatting sqref="E105:E108">
    <cfRule type="cellIs" dxfId="203" priority="29" stopIfTrue="1" operator="notEqual">
      <formula>"Akkoord"</formula>
    </cfRule>
    <cfRule type="cellIs" dxfId="202" priority="30" stopIfTrue="1" operator="equal">
      <formula>"Akkoord"</formula>
    </cfRule>
  </conditionalFormatting>
  <conditionalFormatting sqref="E105:E108">
    <cfRule type="cellIs" dxfId="201" priority="24" stopIfTrue="1" operator="notEqual">
      <formula>"Akkoord"</formula>
    </cfRule>
    <cfRule type="cellIs" dxfId="200" priority="25" stopIfTrue="1" operator="equal">
      <formula>"Akkoord"</formula>
    </cfRule>
  </conditionalFormatting>
  <conditionalFormatting sqref="E105:E108">
    <cfRule type="cellIs" dxfId="199" priority="17" stopIfTrue="1" operator="notEqual">
      <formula>"Akkoord"</formula>
    </cfRule>
    <cfRule type="cellIs" dxfId="198" priority="18" stopIfTrue="1" operator="equal">
      <formula>"Akkoord"</formula>
    </cfRule>
  </conditionalFormatting>
  <conditionalFormatting sqref="B75:G78">
    <cfRule type="expression" dxfId="197" priority="7">
      <formula>$C$9="Nee"</formula>
    </cfRule>
  </conditionalFormatting>
  <conditionalFormatting sqref="B66">
    <cfRule type="expression" dxfId="196" priority="5">
      <formula>B66&lt;&gt;0</formula>
    </cfRule>
    <cfRule type="expression" dxfId="195" priority="6">
      <formula>B66=0</formula>
    </cfRule>
  </conditionalFormatting>
  <conditionalFormatting sqref="B89">
    <cfRule type="expression" dxfId="194" priority="3">
      <formula>B89&lt;&gt;0</formula>
    </cfRule>
    <cfRule type="expression" dxfId="193" priority="4">
      <formula>B89=0</formula>
    </cfRule>
  </conditionalFormatting>
  <conditionalFormatting sqref="B50:G51">
    <cfRule type="expression" dxfId="192" priority="2" stopIfTrue="1">
      <formula>$C$10="Ja"</formula>
    </cfRule>
  </conditionalFormatting>
  <dataValidations count="8">
    <dataValidation type="list" allowBlank="1" showInputMessage="1" showErrorMessage="1" sqref="E40:E51" xr:uid="{890517D3-57EB-49BE-9C6F-9266549CE47A}">
      <formula1>"Kosten derden, Afschrijvingskosten, Grondkosten, Inbreng in natura "</formula1>
    </dataValidation>
    <dataValidation type="list" allowBlank="1" showInputMessage="1" showErrorMessage="1" sqref="F20:F31 F40:F51" xr:uid="{F78EA26A-8574-4702-B82E-FAF12C3B9B58}">
      <formula1>Werkpakketten</formula1>
    </dataValidation>
    <dataValidation type="list" allowBlank="1" showInputMessage="1" showErrorMessage="1" promptTitle="Toelichting" prompt="Het gaat om opbrengsten die een direct gevolg zijn van de uitvoering van de projectactiviteiten tijdens, of na de uitvoering van uw project." sqref="C9:D9" xr:uid="{DD9438D7-C526-4D91-B6A1-68D818234A88}">
      <formula1>"Ja,Nee"</formula1>
    </dataValidation>
    <dataValidation type="list" allowBlank="1" showInputMessage="1" showErrorMessage="1" promptTitle="Toelichting" prompt="Kies uw ondernemingsomvang volgens de MKB definitie._x000a__x000a_" sqref="C7:D7" xr:uid="{2BE04C79-CF13-4ECF-813D-AC4F9C870151}">
      <formula1>"Klein, Middel, Groot"</formula1>
    </dataValidation>
    <dataValidation type="list" allowBlank="1" showInputMessage="1" showErrorMessage="1" promptTitle="Toelichting" prompt="Indien er sprake is van niet of gedeeltelijk niet verrekenbare of compensabele BTW dan dient u de kosten incl. het (niet verrekenbare deel van de) BTW te begroten. Tevens dient uw subsidieaanvraag voorzien te worden van een BTW-verklaring" sqref="C8:D8" xr:uid="{5BE246D5-A71A-4C08-BA30-6806D4348F14}">
      <formula1>"Ja,Nee,Gedeeltelijk"</formula1>
    </dataValidation>
    <dataValidation allowBlank="1" showInputMessage="1" showErrorMessage="1" promptTitle="LET OP" prompt="In 2020 kunnen alleen voorbereidingskosten worden opgenomen." sqref="D65" xr:uid="{414FDC45-59EB-4308-A4AB-84A0510DC8FA}"/>
    <dataValidation type="list" allowBlank="1" showInputMessage="1" showErrorMessage="1" promptTitle="Toelichting" prompt="Kies uw ondernemingsomvang volgens de MKB definitie._x000a__x000a_" sqref="C6:D6" xr:uid="{9F8EE0D2-8A23-43CF-8CFD-4DE989B7027E}">
      <formula1>"Eenmanszaak, VOF, Maatschap , Coöperatie, Stichting, Vereniging, NV, BV, ZBO, Organisatie op grond van de wet, Overige"</formula1>
    </dataValidation>
    <dataValidation type="list" allowBlank="1" showInputMessage="1" showErrorMessage="1" sqref="E20:E31" xr:uid="{88D9E0B6-8CB5-4A67-9301-7D41AC747E68}">
      <formula1>"Loonkosten + vast percentage, IKS, Uurtarieven EC,Loonkosten deeltijd met wg-verklaring, Vast uurtarief"</formula1>
    </dataValidation>
  </dataValidations>
  <pageMargins left="0.7" right="0.7" top="0.75" bottom="0.75" header="0.3" footer="0.3"/>
  <pageSetup paperSize="9"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expression" priority="22" stopIfTrue="1" id="{2B420022-4AAF-40CA-B569-489D4C0A5AA7}">
            <xm:f>Penvoerder!$C$9="Ja"</xm:f>
            <x14:dxf>
              <fill>
                <patternFill>
                  <bgColor theme="0" tint="-0.499984740745262"/>
                </patternFill>
              </fill>
            </x14:dxf>
          </x14:cfRule>
          <xm:sqref>B18:G19 B21:G32 B20 G20</xm:sqref>
        </x14:conditionalFormatting>
        <x14:conditionalFormatting xmlns:xm="http://schemas.microsoft.com/office/excel/2006/main">
          <x14:cfRule type="expression" priority="21" stopIfTrue="1" id="{46E968C2-1F05-4644-B7A6-95ABF457E6BE}">
            <xm:f>Penvoerder!$C$10="Ja"</xm:f>
            <x14:dxf>
              <fill>
                <patternFill>
                  <bgColor theme="0" tint="-0.499984740745262"/>
                </patternFill>
              </fill>
            </x14:dxf>
          </x14:cfRule>
          <xm:sqref>B38:G39 B41:G49 B40:D40 B52:G52</xm:sqref>
        </x14:conditionalFormatting>
        <x14:conditionalFormatting xmlns:xm="http://schemas.microsoft.com/office/excel/2006/main">
          <x14:cfRule type="expression" priority="15" stopIfTrue="1" id="{4BFB7B72-E757-4A04-877B-6A7ED2EE5044}">
            <xm:f>Penvoerder!$C$9="Ja"</xm:f>
            <x14:dxf>
              <fill>
                <patternFill>
                  <bgColor theme="0" tint="-0.499984740745262"/>
                </patternFill>
              </fill>
            </x14:dxf>
          </x14:cfRule>
          <xm:sqref>B18:G19</xm:sqref>
        </x14:conditionalFormatting>
        <x14:conditionalFormatting xmlns:xm="http://schemas.microsoft.com/office/excel/2006/main">
          <x14:cfRule type="expression" priority="14" stopIfTrue="1" id="{E2612E14-046F-46F0-9F2F-261E6AE8460F}">
            <xm:f>Penvoerder!$C$10="Ja"</xm:f>
            <x14:dxf>
              <fill>
                <patternFill>
                  <bgColor theme="0" tint="-0.499984740745262"/>
                </patternFill>
              </fill>
            </x14:dxf>
          </x14:cfRule>
          <xm:sqref>B38:G39</xm:sqref>
        </x14:conditionalFormatting>
        <x14:conditionalFormatting xmlns:xm="http://schemas.microsoft.com/office/excel/2006/main">
          <x14:cfRule type="expression" priority="10" stopIfTrue="1" id="{AAECB715-6725-46E7-B0A5-61526DC497F9}">
            <xm:f>Penvoerder!$C$10="Ja"</xm:f>
            <x14:dxf>
              <fill>
                <patternFill>
                  <bgColor theme="0" tint="-0.499984740745262"/>
                </patternFill>
              </fill>
            </x14:dxf>
          </x14:cfRule>
          <xm:sqref>E40:G40</xm:sqref>
        </x14:conditionalFormatting>
        <x14:conditionalFormatting xmlns:xm="http://schemas.microsoft.com/office/excel/2006/main">
          <x14:cfRule type="expression" priority="9" stopIfTrue="1" id="{3B50B5F4-24E7-4F83-89AC-B0058F79A508}">
            <xm:f>Penvoerder!$C$9="Ja"</xm:f>
            <x14:dxf>
              <fill>
                <patternFill>
                  <bgColor theme="0" tint="-0.499984740745262"/>
                </patternFill>
              </fill>
            </x14:dxf>
          </x14:cfRule>
          <xm:sqref>C20:F20</xm:sqref>
        </x14:conditionalFormatting>
        <x14:conditionalFormatting xmlns:xm="http://schemas.microsoft.com/office/excel/2006/main">
          <x14:cfRule type="expression" priority="1" stopIfTrue="1" id="{2018D318-234B-439C-9A0B-7EC6F65C90CA}">
            <xm:f>Penvoerder!$C$10="Ja"</xm:f>
            <x14:dxf>
              <fill>
                <patternFill>
                  <bgColor theme="0" tint="-0.499984740745262"/>
                </patternFill>
              </fill>
            </x14:dxf>
          </x14:cfRule>
          <xm:sqref>B50:G51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dimension ref="B1:I108"/>
  <sheetViews>
    <sheetView topLeftCell="A13" workbookViewId="0">
      <selection activeCell="C5" sqref="C5:G5"/>
    </sheetView>
  </sheetViews>
  <sheetFormatPr defaultColWidth="8.85546875" defaultRowHeight="12.75"/>
  <cols>
    <col min="1" max="1" width="1.7109375" customWidth="1"/>
    <col min="2" max="2" width="34.85546875" customWidth="1"/>
    <col min="3" max="3" width="14" customWidth="1"/>
    <col min="4" max="4" width="12" customWidth="1"/>
    <col min="5" max="5" width="17.7109375" customWidth="1"/>
    <col min="6" max="6" width="29.42578125" customWidth="1"/>
    <col min="7" max="7" width="16.28515625" style="18" customWidth="1"/>
  </cols>
  <sheetData>
    <row r="1" spans="2:7">
      <c r="B1" s="16" t="s">
        <v>26</v>
      </c>
      <c r="D1" s="52"/>
      <c r="E1" s="131" t="s">
        <v>125</v>
      </c>
    </row>
    <row r="2" spans="2:7">
      <c r="B2" s="16"/>
      <c r="D2" s="61"/>
      <c r="E2" s="131" t="s">
        <v>126</v>
      </c>
    </row>
    <row r="3" spans="2:7">
      <c r="B3" s="16"/>
      <c r="D3" s="130"/>
      <c r="E3" s="131" t="s">
        <v>127</v>
      </c>
    </row>
    <row r="5" spans="2:7">
      <c r="B5" s="17" t="s">
        <v>27</v>
      </c>
      <c r="C5" s="160"/>
      <c r="D5" s="146"/>
      <c r="E5" s="146"/>
      <c r="F5" s="146"/>
      <c r="G5" s="147"/>
    </row>
    <row r="6" spans="2:7">
      <c r="B6" s="17" t="s">
        <v>21</v>
      </c>
      <c r="C6" s="148"/>
      <c r="D6" s="149"/>
    </row>
    <row r="7" spans="2:7">
      <c r="B7" s="17" t="s">
        <v>83</v>
      </c>
      <c r="C7" s="148"/>
      <c r="D7" s="149"/>
    </row>
    <row r="8" spans="2:7">
      <c r="B8" s="46" t="s">
        <v>50</v>
      </c>
      <c r="C8" s="148"/>
      <c r="D8" s="149"/>
    </row>
    <row r="9" spans="2:7">
      <c r="B9" s="60" t="s">
        <v>61</v>
      </c>
      <c r="C9" s="150"/>
      <c r="D9" s="150"/>
    </row>
    <row r="18" spans="2:7">
      <c r="B18" s="53" t="s">
        <v>28</v>
      </c>
      <c r="C18" s="51"/>
      <c r="D18" s="51"/>
      <c r="E18" s="51"/>
      <c r="F18" s="51"/>
      <c r="G18" s="48"/>
    </row>
    <row r="19" spans="2:7">
      <c r="B19" s="54" t="s">
        <v>51</v>
      </c>
      <c r="C19" s="54" t="s">
        <v>29</v>
      </c>
      <c r="D19" s="54" t="s">
        <v>30</v>
      </c>
      <c r="E19" s="54" t="s">
        <v>31</v>
      </c>
      <c r="F19" s="54" t="s">
        <v>32</v>
      </c>
      <c r="G19" s="55" t="s">
        <v>33</v>
      </c>
    </row>
    <row r="20" spans="2:7" s="143" customFormat="1">
      <c r="B20" s="78"/>
      <c r="C20" s="78"/>
      <c r="D20" s="78"/>
      <c r="E20" s="81"/>
      <c r="F20" s="81"/>
      <c r="G20" s="142" t="str">
        <f>IF(AND(B20&lt;&gt;"",C20&gt;0,D20&gt;0,E20&lt;&gt;"",F20&lt;&gt;""),IF(E20="Vast uurtarief",C20*39,+C20*D20),"")</f>
        <v/>
      </c>
    </row>
    <row r="21" spans="2:7" s="143" customFormat="1">
      <c r="B21" s="78"/>
      <c r="C21" s="78"/>
      <c r="D21" s="78"/>
      <c r="E21" s="81"/>
      <c r="F21" s="81"/>
      <c r="G21" s="142" t="str">
        <f t="shared" ref="G21:G31" si="0">IF(AND(B21&lt;&gt;"",C21&gt;0,D21&gt;0,E21&lt;&gt;"",F21&lt;&gt;""),IF(E21="Vast uurtarief",C21*39,+C21*D21),"")</f>
        <v/>
      </c>
    </row>
    <row r="22" spans="2:7" s="143" customFormat="1">
      <c r="B22" s="78"/>
      <c r="C22" s="78"/>
      <c r="D22" s="78"/>
      <c r="E22" s="81"/>
      <c r="F22" s="81"/>
      <c r="G22" s="142" t="str">
        <f t="shared" si="0"/>
        <v/>
      </c>
    </row>
    <row r="23" spans="2:7" s="143" customFormat="1">
      <c r="B23" s="78"/>
      <c r="C23" s="78"/>
      <c r="D23" s="78"/>
      <c r="E23" s="81"/>
      <c r="F23" s="81"/>
      <c r="G23" s="142" t="str">
        <f t="shared" si="0"/>
        <v/>
      </c>
    </row>
    <row r="24" spans="2:7" s="143" customFormat="1">
      <c r="B24" s="78"/>
      <c r="C24" s="78"/>
      <c r="D24" s="78"/>
      <c r="E24" s="81"/>
      <c r="F24" s="81"/>
      <c r="G24" s="142" t="str">
        <f t="shared" si="0"/>
        <v/>
      </c>
    </row>
    <row r="25" spans="2:7" s="143" customFormat="1">
      <c r="B25" s="78"/>
      <c r="C25" s="78"/>
      <c r="D25" s="78"/>
      <c r="E25" s="81"/>
      <c r="F25" s="81"/>
      <c r="G25" s="142" t="str">
        <f t="shared" si="0"/>
        <v/>
      </c>
    </row>
    <row r="26" spans="2:7" s="143" customFormat="1">
      <c r="B26" s="78"/>
      <c r="C26" s="78"/>
      <c r="D26" s="78"/>
      <c r="E26" s="81"/>
      <c r="F26" s="81"/>
      <c r="G26" s="142" t="str">
        <f t="shared" si="0"/>
        <v/>
      </c>
    </row>
    <row r="27" spans="2:7" s="143" customFormat="1">
      <c r="B27" s="78"/>
      <c r="C27" s="78"/>
      <c r="D27" s="78"/>
      <c r="E27" s="81"/>
      <c r="F27" s="81"/>
      <c r="G27" s="142" t="str">
        <f t="shared" si="0"/>
        <v/>
      </c>
    </row>
    <row r="28" spans="2:7" s="143" customFormat="1">
      <c r="B28" s="78"/>
      <c r="C28" s="78"/>
      <c r="D28" s="78"/>
      <c r="E28" s="81"/>
      <c r="F28" s="81"/>
      <c r="G28" s="142" t="str">
        <f t="shared" si="0"/>
        <v/>
      </c>
    </row>
    <row r="29" spans="2:7" s="143" customFormat="1">
      <c r="B29" s="78"/>
      <c r="C29" s="78"/>
      <c r="D29" s="78"/>
      <c r="E29" s="81"/>
      <c r="F29" s="81"/>
      <c r="G29" s="142" t="str">
        <f t="shared" si="0"/>
        <v/>
      </c>
    </row>
    <row r="30" spans="2:7" s="143" customFormat="1">
      <c r="B30" s="78"/>
      <c r="C30" s="78"/>
      <c r="D30" s="78"/>
      <c r="E30" s="81"/>
      <c r="F30" s="81"/>
      <c r="G30" s="142" t="str">
        <f t="shared" si="0"/>
        <v/>
      </c>
    </row>
    <row r="31" spans="2:7" s="143" customFormat="1" ht="13.5" thickBot="1">
      <c r="B31" s="82"/>
      <c r="C31" s="82"/>
      <c r="D31" s="82"/>
      <c r="E31" s="81"/>
      <c r="F31" s="81"/>
      <c r="G31" s="142" t="str">
        <f t="shared" si="0"/>
        <v/>
      </c>
    </row>
    <row r="32" spans="2:7" ht="13.5" thickBot="1">
      <c r="B32" s="23" t="s">
        <v>34</v>
      </c>
      <c r="C32" s="15"/>
      <c r="D32" s="15"/>
      <c r="E32" s="15"/>
      <c r="F32" s="21"/>
      <c r="G32" s="22">
        <f>SUM(G20:G31)</f>
        <v>0</v>
      </c>
    </row>
    <row r="33" spans="2:7">
      <c r="B33" s="49"/>
      <c r="C33" s="45"/>
      <c r="D33" s="45"/>
      <c r="E33" s="45"/>
      <c r="F33" s="45"/>
      <c r="G33" s="50"/>
    </row>
    <row r="34" spans="2:7">
      <c r="B34" s="49"/>
      <c r="C34" s="45"/>
      <c r="D34" s="45"/>
      <c r="E34" s="45"/>
      <c r="F34" s="45"/>
      <c r="G34" s="50"/>
    </row>
    <row r="35" spans="2:7">
      <c r="B35" s="49"/>
      <c r="C35" s="45"/>
      <c r="D35" s="45"/>
      <c r="E35" s="45"/>
      <c r="F35" s="45"/>
      <c r="G35" s="50"/>
    </row>
    <row r="36" spans="2:7">
      <c r="B36" s="49"/>
      <c r="C36" s="45"/>
      <c r="D36" s="45"/>
      <c r="E36" s="45"/>
      <c r="F36" s="45"/>
      <c r="G36" s="50"/>
    </row>
    <row r="38" spans="2:7">
      <c r="B38" s="16" t="s">
        <v>42</v>
      </c>
    </row>
    <row r="39" spans="2:7">
      <c r="B39" s="54" t="s">
        <v>35</v>
      </c>
      <c r="C39" s="54"/>
      <c r="D39" s="54"/>
      <c r="E39" s="54" t="s">
        <v>31</v>
      </c>
      <c r="F39" s="54" t="s">
        <v>32</v>
      </c>
      <c r="G39" s="55" t="s">
        <v>33</v>
      </c>
    </row>
    <row r="40" spans="2:7" s="143" customFormat="1">
      <c r="B40" s="160"/>
      <c r="C40" s="146"/>
      <c r="D40" s="147"/>
      <c r="E40" s="81"/>
      <c r="F40" s="81"/>
      <c r="G40" s="77"/>
    </row>
    <row r="41" spans="2:7" s="143" customFormat="1">
      <c r="B41" s="160"/>
      <c r="C41" s="146"/>
      <c r="D41" s="147"/>
      <c r="E41" s="81"/>
      <c r="F41" s="81"/>
      <c r="G41" s="77"/>
    </row>
    <row r="42" spans="2:7" s="143" customFormat="1">
      <c r="B42" s="160"/>
      <c r="C42" s="146"/>
      <c r="D42" s="147"/>
      <c r="E42" s="81"/>
      <c r="F42" s="81"/>
      <c r="G42" s="77"/>
    </row>
    <row r="43" spans="2:7" s="143" customFormat="1">
      <c r="B43" s="160"/>
      <c r="C43" s="146"/>
      <c r="D43" s="147"/>
      <c r="E43" s="81"/>
      <c r="F43" s="81"/>
      <c r="G43" s="77"/>
    </row>
    <row r="44" spans="2:7" s="143" customFormat="1">
      <c r="B44" s="160"/>
      <c r="C44" s="146"/>
      <c r="D44" s="147"/>
      <c r="E44" s="81"/>
      <c r="F44" s="81"/>
      <c r="G44" s="77"/>
    </row>
    <row r="45" spans="2:7" s="143" customFormat="1">
      <c r="B45" s="160"/>
      <c r="C45" s="146"/>
      <c r="D45" s="147"/>
      <c r="E45" s="81"/>
      <c r="F45" s="81"/>
      <c r="G45" s="77"/>
    </row>
    <row r="46" spans="2:7" s="143" customFormat="1">
      <c r="B46" s="160"/>
      <c r="C46" s="146"/>
      <c r="D46" s="147"/>
      <c r="E46" s="81"/>
      <c r="F46" s="81"/>
      <c r="G46" s="77"/>
    </row>
    <row r="47" spans="2:7" s="143" customFormat="1">
      <c r="B47" s="160"/>
      <c r="C47" s="146"/>
      <c r="D47" s="147"/>
      <c r="E47" s="81"/>
      <c r="F47" s="81"/>
      <c r="G47" s="77"/>
    </row>
    <row r="48" spans="2:7" s="143" customFormat="1">
      <c r="B48" s="160"/>
      <c r="C48" s="146"/>
      <c r="D48" s="147"/>
      <c r="E48" s="81"/>
      <c r="F48" s="81"/>
      <c r="G48" s="77"/>
    </row>
    <row r="49" spans="2:9" s="143" customFormat="1">
      <c r="B49" s="160"/>
      <c r="C49" s="146"/>
      <c r="D49" s="147"/>
      <c r="E49" s="81"/>
      <c r="F49" s="81"/>
      <c r="G49" s="77"/>
    </row>
    <row r="50" spans="2:9" s="143" customFormat="1">
      <c r="B50" s="160"/>
      <c r="C50" s="146"/>
      <c r="D50" s="147"/>
      <c r="E50" s="81"/>
      <c r="F50" s="81"/>
      <c r="G50" s="77"/>
    </row>
    <row r="51" spans="2:9" s="143" customFormat="1" ht="13.5" thickBot="1">
      <c r="B51" s="160"/>
      <c r="C51" s="146"/>
      <c r="D51" s="147"/>
      <c r="E51" s="81"/>
      <c r="F51" s="81"/>
      <c r="G51" s="83"/>
    </row>
    <row r="52" spans="2:9" ht="13.5" thickBot="1">
      <c r="B52" s="23" t="s">
        <v>48</v>
      </c>
      <c r="C52" s="15"/>
      <c r="D52" s="15"/>
      <c r="E52" s="15"/>
      <c r="F52" s="21"/>
      <c r="G52" s="22">
        <f>SUM(G40:G51)</f>
        <v>0</v>
      </c>
    </row>
    <row r="53" spans="2:9" ht="13.5" thickBot="1">
      <c r="B53" s="49"/>
      <c r="C53" s="45"/>
      <c r="D53" s="45"/>
      <c r="E53" s="45"/>
      <c r="F53" s="45"/>
      <c r="G53" s="50"/>
    </row>
    <row r="54" spans="2:9" ht="13.5" thickBot="1">
      <c r="B54" s="23" t="s">
        <v>84</v>
      </c>
      <c r="C54" s="15"/>
      <c r="D54" s="15"/>
      <c r="E54" s="15"/>
      <c r="F54" s="15"/>
      <c r="G54" s="22">
        <f>IF(Penvoerder!C9="Ja",G52*20%,IF(Penvoerder!C10="Ja",G32*40%,0))</f>
        <v>0</v>
      </c>
    </row>
    <row r="55" spans="2:9" ht="13.5" thickBot="1">
      <c r="B55" s="49"/>
      <c r="C55" s="45"/>
      <c r="D55" s="45"/>
      <c r="E55" s="45"/>
      <c r="F55" s="45"/>
      <c r="G55" s="50"/>
    </row>
    <row r="56" spans="2:9" ht="13.5" thickBot="1">
      <c r="B56" s="26" t="s">
        <v>58</v>
      </c>
      <c r="C56" s="25"/>
      <c r="D56" s="25"/>
      <c r="E56" s="25"/>
      <c r="F56" s="25"/>
      <c r="G56" s="27">
        <f>IF(AND(Loonkostenforfait="Ja",OverigeKostenForfait="Ja"),0,IF(OverigeKostenForfait="Ja",G32*1.4,IF(Loonkostenforfait="Ja",G52*1.2,G32+G52)))</f>
        <v>0</v>
      </c>
    </row>
    <row r="63" spans="2:9" ht="13.5" thickBot="1">
      <c r="B63" s="33" t="s">
        <v>41</v>
      </c>
      <c r="C63" s="18"/>
      <c r="D63" s="18"/>
      <c r="E63" s="18"/>
    </row>
    <row r="64" spans="2:9" ht="25.5">
      <c r="B64" s="76" t="s">
        <v>86</v>
      </c>
      <c r="C64" s="69"/>
      <c r="D64" s="62">
        <v>2020</v>
      </c>
      <c r="E64" s="40">
        <v>2021</v>
      </c>
      <c r="F64" s="41">
        <v>2022</v>
      </c>
      <c r="G64" s="42">
        <v>2023</v>
      </c>
      <c r="I64" s="18"/>
    </row>
    <row r="65" spans="2:9">
      <c r="B65" s="28">
        <f>+G56</f>
        <v>0</v>
      </c>
      <c r="C65" s="70"/>
      <c r="D65" s="77">
        <v>0</v>
      </c>
      <c r="E65" s="77">
        <v>0</v>
      </c>
      <c r="F65" s="77">
        <v>0</v>
      </c>
      <c r="G65" s="118">
        <v>0</v>
      </c>
      <c r="I65" s="18"/>
    </row>
    <row r="66" spans="2:9" ht="13.5" thickBot="1">
      <c r="B66" s="135">
        <f>B65-SUM(D65:G65)</f>
        <v>0</v>
      </c>
      <c r="C66" s="31"/>
      <c r="D66" s="29">
        <f>IF($B$65&lt;&gt;0,D65/$B$65,0)</f>
        <v>0</v>
      </c>
      <c r="E66" s="29">
        <f>IF($B$65&lt;&gt;0,E65/$B$65,0)</f>
        <v>0</v>
      </c>
      <c r="F66" s="29">
        <f>IF($B$65&lt;&gt;0,F65/$B$65,0)</f>
        <v>0</v>
      </c>
      <c r="G66" s="30">
        <f>IF($B$65&lt;&gt;0,G65/$B$65,0)</f>
        <v>0</v>
      </c>
      <c r="I66" s="18"/>
    </row>
    <row r="74" spans="2:9">
      <c r="B74" s="16" t="s">
        <v>49</v>
      </c>
      <c r="C74" s="18"/>
      <c r="D74" s="18"/>
      <c r="E74" s="18"/>
      <c r="F74" s="18"/>
    </row>
    <row r="75" spans="2:9">
      <c r="B75" s="151"/>
      <c r="C75" s="152"/>
      <c r="D75" s="152"/>
      <c r="E75" s="152"/>
      <c r="F75" s="152"/>
      <c r="G75" s="153"/>
      <c r="H75" s="18"/>
    </row>
    <row r="76" spans="2:9">
      <c r="B76" s="154"/>
      <c r="C76" s="155"/>
      <c r="D76" s="155"/>
      <c r="E76" s="155"/>
      <c r="F76" s="155"/>
      <c r="G76" s="156"/>
      <c r="H76" s="18"/>
    </row>
    <row r="77" spans="2:9">
      <c r="B77" s="154"/>
      <c r="C77" s="155"/>
      <c r="D77" s="155"/>
      <c r="E77" s="155"/>
      <c r="F77" s="155"/>
      <c r="G77" s="156"/>
      <c r="H77" s="18"/>
    </row>
    <row r="78" spans="2:9">
      <c r="B78" s="157"/>
      <c r="C78" s="158"/>
      <c r="D78" s="158"/>
      <c r="E78" s="158"/>
      <c r="F78" s="158"/>
      <c r="G78" s="159"/>
      <c r="H78" s="18"/>
    </row>
    <row r="86" spans="2:8" ht="13.5" thickBot="1">
      <c r="B86" s="33" t="s">
        <v>37</v>
      </c>
      <c r="C86" s="24"/>
      <c r="D86" s="24"/>
      <c r="E86" s="24"/>
      <c r="F86" s="24"/>
    </row>
    <row r="87" spans="2:8" ht="27" customHeight="1">
      <c r="B87" s="36" t="s">
        <v>8</v>
      </c>
      <c r="C87" s="72"/>
      <c r="D87" s="69"/>
      <c r="E87" s="75" t="s">
        <v>20</v>
      </c>
      <c r="F87" s="37" t="s">
        <v>85</v>
      </c>
      <c r="G87" s="71" t="s">
        <v>82</v>
      </c>
      <c r="H87" s="18"/>
    </row>
    <row r="88" spans="2:8">
      <c r="B88" s="84">
        <f>+G56</f>
        <v>0</v>
      </c>
      <c r="C88" s="73"/>
      <c r="D88" s="70"/>
      <c r="E88" s="77"/>
      <c r="F88" s="77"/>
      <c r="G88" s="139">
        <f>+C96</f>
        <v>0</v>
      </c>
      <c r="H88" s="18"/>
    </row>
    <row r="89" spans="2:8" ht="13.5" thickBot="1">
      <c r="B89" s="135">
        <f>B88-SUM(E88:G88)</f>
        <v>0</v>
      </c>
      <c r="C89" s="74"/>
      <c r="D89" s="31"/>
      <c r="E89" s="29">
        <f>IF(B88&lt;&gt;0,E88/$B$88,0)</f>
        <v>0</v>
      </c>
      <c r="F89" s="29">
        <f>IF(B88&lt;&gt;0,F88/$B$88,0)</f>
        <v>0</v>
      </c>
      <c r="G89" s="30">
        <f>IF(B88&lt;&gt;0,G88/$B$88,0)</f>
        <v>0</v>
      </c>
      <c r="H89" s="18"/>
    </row>
    <row r="90" spans="2:8">
      <c r="C90" s="18"/>
      <c r="D90" s="18"/>
      <c r="E90" s="18"/>
      <c r="F90" s="18"/>
    </row>
    <row r="91" spans="2:8">
      <c r="B91" s="16" t="s">
        <v>43</v>
      </c>
      <c r="C91" s="18"/>
      <c r="D91" s="18"/>
      <c r="E91" s="18"/>
      <c r="F91" s="18"/>
    </row>
    <row r="92" spans="2:8">
      <c r="B92" s="77" t="s">
        <v>45</v>
      </c>
      <c r="C92" s="77"/>
      <c r="D92" s="18"/>
      <c r="E92" s="18"/>
      <c r="F92" s="18"/>
      <c r="G92"/>
    </row>
    <row r="93" spans="2:8">
      <c r="B93" s="77" t="s">
        <v>44</v>
      </c>
      <c r="C93" s="77"/>
      <c r="D93" s="18"/>
      <c r="E93" s="34"/>
      <c r="F93" s="18"/>
      <c r="G93"/>
    </row>
    <row r="94" spans="2:8">
      <c r="B94" s="77" t="s">
        <v>46</v>
      </c>
      <c r="C94" s="77"/>
      <c r="D94" s="18"/>
      <c r="E94" s="24"/>
      <c r="F94" s="18"/>
      <c r="G94"/>
    </row>
    <row r="95" spans="2:8">
      <c r="B95" s="77" t="s">
        <v>47</v>
      </c>
      <c r="C95" s="77"/>
      <c r="D95" s="18"/>
      <c r="E95" s="35"/>
      <c r="F95" s="18"/>
      <c r="G95"/>
    </row>
    <row r="96" spans="2:8">
      <c r="B96" s="113" t="s">
        <v>129</v>
      </c>
      <c r="C96" s="19">
        <f>SUM(C92:C95)</f>
        <v>0</v>
      </c>
      <c r="D96" s="47"/>
      <c r="E96" s="47"/>
      <c r="F96" s="18"/>
      <c r="G96"/>
    </row>
    <row r="104" spans="2:7" ht="13.5" thickBot="1">
      <c r="B104" s="33" t="s">
        <v>91</v>
      </c>
      <c r="C104" s="45"/>
      <c r="D104" s="45"/>
      <c r="E104" s="45"/>
      <c r="F104" s="45"/>
      <c r="G104" s="24"/>
    </row>
    <row r="105" spans="2:7">
      <c r="B105" s="92" t="s">
        <v>87</v>
      </c>
      <c r="C105" s="85"/>
      <c r="D105" s="85"/>
      <c r="E105" s="85" t="str">
        <f>IF(AND(Penvoerder!C9="Ja",G32&lt;&gt;0),"Loonkosten en forfaitaire opslag zijn begroot, onjuist","Akkoord")</f>
        <v>Akkoord</v>
      </c>
      <c r="F105" s="85"/>
      <c r="G105" s="86"/>
    </row>
    <row r="106" spans="2:7">
      <c r="B106" s="87" t="s">
        <v>88</v>
      </c>
      <c r="C106" s="45"/>
      <c r="D106" s="45"/>
      <c r="E106" s="45" t="str">
        <f>IF(AND(Penvoerder!C10="Ja",G52&lt;&gt;0),"Overige kosten en forfaitaire opslag zijn begroot, onjuist","Akkoord")</f>
        <v>Akkoord</v>
      </c>
      <c r="F106" s="45"/>
      <c r="G106" s="88"/>
    </row>
    <row r="107" spans="2:7">
      <c r="B107" s="87" t="s">
        <v>89</v>
      </c>
      <c r="C107" s="45"/>
      <c r="D107" s="45"/>
      <c r="E107" s="45" t="str">
        <f>IF(SUM(D65:G65)=B65,"Akkoord","Uitgavenplanning is niet gelijk aan subsidiabele kosten")</f>
        <v>Akkoord</v>
      </c>
      <c r="F107" s="45"/>
      <c r="G107" s="88"/>
    </row>
    <row r="108" spans="2:7" ht="13.5" thickBot="1">
      <c r="B108" s="89" t="s">
        <v>90</v>
      </c>
      <c r="C108" s="90"/>
      <c r="D108" s="90"/>
      <c r="E108" s="90" t="str">
        <f>IF(SUM(E88:G88)=B88,"Akkoord","Financiering is niet gelijk aan subsidiabele kosten")</f>
        <v>Akkoord</v>
      </c>
      <c r="F108" s="90"/>
      <c r="G108" s="91"/>
    </row>
  </sheetData>
  <sheetProtection sheet="1" objects="1" scenarios="1" insertRows="0"/>
  <mergeCells count="18">
    <mergeCell ref="B43:D43"/>
    <mergeCell ref="B75:G78"/>
    <mergeCell ref="B46:D46"/>
    <mergeCell ref="B47:D47"/>
    <mergeCell ref="B48:D48"/>
    <mergeCell ref="B49:D49"/>
    <mergeCell ref="B50:D50"/>
    <mergeCell ref="B51:D51"/>
    <mergeCell ref="B44:D44"/>
    <mergeCell ref="B45:D45"/>
    <mergeCell ref="C9:D9"/>
    <mergeCell ref="B40:D40"/>
    <mergeCell ref="B41:D41"/>
    <mergeCell ref="B42:D42"/>
    <mergeCell ref="C5:G5"/>
    <mergeCell ref="C6:D6"/>
    <mergeCell ref="C7:D7"/>
    <mergeCell ref="C8:D8"/>
  </mergeCells>
  <conditionalFormatting sqref="E105:E108">
    <cfRule type="cellIs" dxfId="184" priority="27" stopIfTrue="1" operator="notEqual">
      <formula>"Akkoord"</formula>
    </cfRule>
    <cfRule type="cellIs" dxfId="183" priority="28" stopIfTrue="1" operator="equal">
      <formula>"Akkoord"</formula>
    </cfRule>
  </conditionalFormatting>
  <conditionalFormatting sqref="E105:E108">
    <cfRule type="cellIs" dxfId="182" priority="24" stopIfTrue="1" operator="notEqual">
      <formula>"Akkoord"</formula>
    </cfRule>
    <cfRule type="cellIs" dxfId="181" priority="25" stopIfTrue="1" operator="equal">
      <formula>"Akkoord"</formula>
    </cfRule>
  </conditionalFormatting>
  <conditionalFormatting sqref="E105:E108">
    <cfRule type="cellIs" dxfId="180" priority="19" stopIfTrue="1" operator="notEqual">
      <formula>"Akkoord"</formula>
    </cfRule>
    <cfRule type="cellIs" dxfId="179" priority="20" stopIfTrue="1" operator="equal">
      <formula>"Akkoord"</formula>
    </cfRule>
  </conditionalFormatting>
  <conditionalFormatting sqref="E105:E108">
    <cfRule type="cellIs" dxfId="178" priority="14" stopIfTrue="1" operator="notEqual">
      <formula>"Akkoord"</formula>
    </cfRule>
    <cfRule type="cellIs" dxfId="177" priority="15" stopIfTrue="1" operator="equal">
      <formula>"Akkoord"</formula>
    </cfRule>
  </conditionalFormatting>
  <conditionalFormatting sqref="B75:G78">
    <cfRule type="expression" dxfId="176" priority="5">
      <formula>$C$9="Nee"</formula>
    </cfRule>
  </conditionalFormatting>
  <conditionalFormatting sqref="B66">
    <cfRule type="expression" dxfId="175" priority="3">
      <formula>B66&lt;&gt;0</formula>
    </cfRule>
    <cfRule type="expression" dxfId="174" priority="4">
      <formula>B66=0</formula>
    </cfRule>
  </conditionalFormatting>
  <conditionalFormatting sqref="B89">
    <cfRule type="expression" dxfId="173" priority="1">
      <formula>B89&lt;&gt;0</formula>
    </cfRule>
    <cfRule type="expression" dxfId="172" priority="2">
      <formula>B89=0</formula>
    </cfRule>
  </conditionalFormatting>
  <dataValidations count="8">
    <dataValidation type="list" allowBlank="1" showInputMessage="1" showErrorMessage="1" sqref="E40:E51" xr:uid="{AA501FDE-FFA6-4EB7-B9E1-167D9D0C8B2C}">
      <formula1>"Kosten derden, Afschrijvingskosten, Grondkosten, Inbreng in natura "</formula1>
    </dataValidation>
    <dataValidation type="list" allowBlank="1" showInputMessage="1" showErrorMessage="1" sqref="F20:F31 F40:F51" xr:uid="{193BA89B-E5D2-470E-9EC8-BB14E3E0C71D}">
      <formula1>Werkpakketten</formula1>
    </dataValidation>
    <dataValidation type="list" allowBlank="1" showInputMessage="1" showErrorMessage="1" promptTitle="Toelichting" prompt="Het gaat om opbrengsten die een direct gevolg zijn van de uitvoering van de projectactiviteiten tijdens, of na de uitvoering van uw project." sqref="C9:D9" xr:uid="{0D231DB9-7B85-4FC5-ADD2-CF78B9C7A418}">
      <formula1>"Ja,Nee"</formula1>
    </dataValidation>
    <dataValidation type="list" allowBlank="1" showInputMessage="1" showErrorMessage="1" promptTitle="Toelichting" prompt="Kies uw ondernemingsomvang volgens de MKB definitie._x000a__x000a_" sqref="C7:D7" xr:uid="{9C9E647F-7C4E-4723-B083-C90D6109E2E7}">
      <formula1>"Klein, Middel, Groot"</formula1>
    </dataValidation>
    <dataValidation type="list" allowBlank="1" showInputMessage="1" showErrorMessage="1" promptTitle="Toelichting" prompt="Indien er sprake is van niet of gedeeltelijk niet verrekenbare of compensabele BTW dan dient u de kosten incl. het (niet verrekenbare deel van de) BTW te begroten. Tevens dient uw subsidieaanvraag voorzien te worden van een BTW-verklaring" sqref="C8:D8" xr:uid="{4DFCB734-ED3D-4CF1-966C-D9C76CCB561D}">
      <formula1>"Ja,Nee,Gedeeltelijk"</formula1>
    </dataValidation>
    <dataValidation allowBlank="1" showInputMessage="1" showErrorMessage="1" promptTitle="LET OP" prompt="In 2020 kunnen alleen voorbereidingskosten worden opgenomen." sqref="D65" xr:uid="{44B0F89D-D292-4420-9E7E-5E2682823854}"/>
    <dataValidation type="list" allowBlank="1" showInputMessage="1" showErrorMessage="1" promptTitle="Toelichting" prompt="Kies uw ondernemingsomvang volgens de MKB definitie._x000a__x000a_" sqref="C6:D6" xr:uid="{D4ECF090-6396-40CE-8096-724C8283145C}">
      <formula1>"Eenmanszaak, VOF, Maatschap , Coöperatie, Stichting, Vereniging, NV, BV, ZBO, Organisatie op grond van de wet, Overige"</formula1>
    </dataValidation>
    <dataValidation type="list" allowBlank="1" showInputMessage="1" showErrorMessage="1" sqref="E20:E31" xr:uid="{3930C430-D6BB-4BD3-8DBA-905364539FA2}">
      <formula1>"Loonkosten + vast percentage, IKS, Uurtarieven EC,Loonkosten deeltijd met wg-verklaring, Vast uurtarief"</formula1>
    </dataValidation>
  </dataValidations>
  <pageMargins left="0.7" right="0.7" top="0.75" bottom="0.75" header="0.3" footer="0.3"/>
  <pageSetup paperSize="9"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expression" priority="17" stopIfTrue="1" id="{0FF94231-8EDC-40ED-BA24-3FCBF050A255}">
            <xm:f>Penvoerder!$C$9="Ja"</xm:f>
            <x14:dxf>
              <fill>
                <patternFill>
                  <bgColor theme="0" tint="-0.499984740745262"/>
                </patternFill>
              </fill>
            </x14:dxf>
          </x14:cfRule>
          <xm:sqref>B18:G32</xm:sqref>
        </x14:conditionalFormatting>
        <x14:conditionalFormatting xmlns:xm="http://schemas.microsoft.com/office/excel/2006/main">
          <x14:cfRule type="expression" priority="16" stopIfTrue="1" id="{DDF700F0-E1CE-4CF6-BAA3-AC567DD37264}">
            <xm:f>Penvoerder!$C$10="Ja"</xm:f>
            <x14:dxf>
              <fill>
                <patternFill>
                  <bgColor theme="0" tint="-0.499984740745262"/>
                </patternFill>
              </fill>
            </x14:dxf>
          </x14:cfRule>
          <xm:sqref>B38:G52</xm:sqref>
        </x14:conditionalFormatting>
        <x14:conditionalFormatting xmlns:xm="http://schemas.microsoft.com/office/excel/2006/main">
          <x14:cfRule type="expression" priority="12" stopIfTrue="1" id="{7A93B668-E805-45D3-8C6B-FAB6B7258583}">
            <xm:f>Penvoerder!$C$9="Ja"</xm:f>
            <x14:dxf>
              <fill>
                <patternFill>
                  <bgColor theme="0" tint="-0.499984740745262"/>
                </patternFill>
              </fill>
            </x14:dxf>
          </x14:cfRule>
          <xm:sqref>B18:G19</xm:sqref>
        </x14:conditionalFormatting>
        <x14:conditionalFormatting xmlns:xm="http://schemas.microsoft.com/office/excel/2006/main">
          <x14:cfRule type="expression" priority="11" stopIfTrue="1" id="{1BE4EBF4-2011-4A62-A5CE-18D28F7D6334}">
            <xm:f>Penvoerder!$C$10="Ja"</xm:f>
            <x14:dxf>
              <fill>
                <patternFill>
                  <bgColor theme="0" tint="-0.499984740745262"/>
                </patternFill>
              </fill>
            </x14:dxf>
          </x14:cfRule>
          <xm:sqref>B38:G39</xm:sqref>
        </x14:conditionalFormatting>
        <x14:conditionalFormatting xmlns:xm="http://schemas.microsoft.com/office/excel/2006/main">
          <x14:cfRule type="expression" priority="7" stopIfTrue="1" id="{6FA9BDD2-A242-45AF-9A3F-F140A8CACEB2}">
            <xm:f>Penvoerder!$C$10="Ja"</xm:f>
            <x14:dxf>
              <fill>
                <patternFill>
                  <bgColor theme="0" tint="-0.499984740745262"/>
                </patternFill>
              </fill>
            </x14:dxf>
          </x14:cfRule>
          <xm:sqref>E40:G40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22</vt:i4>
      </vt:variant>
      <vt:variant>
        <vt:lpstr>Benoemde bereiken</vt:lpstr>
      </vt:variant>
      <vt:variant>
        <vt:i4>3</vt:i4>
      </vt:variant>
    </vt:vector>
  </HeadingPairs>
  <TitlesOfParts>
    <vt:vector size="25" baseType="lpstr">
      <vt:lpstr>Instructie</vt:lpstr>
      <vt:lpstr>Projectinformatie</vt:lpstr>
      <vt:lpstr>Loonkosten</vt:lpstr>
      <vt:lpstr>Penvoerder</vt:lpstr>
      <vt:lpstr>PP2</vt:lpstr>
      <vt:lpstr>PP3</vt:lpstr>
      <vt:lpstr>PP4</vt:lpstr>
      <vt:lpstr>PP5</vt:lpstr>
      <vt:lpstr>PP6</vt:lpstr>
      <vt:lpstr>PP7</vt:lpstr>
      <vt:lpstr>PP8</vt:lpstr>
      <vt:lpstr>PP9</vt:lpstr>
      <vt:lpstr>PP10</vt:lpstr>
      <vt:lpstr>PP11</vt:lpstr>
      <vt:lpstr>PP12</vt:lpstr>
      <vt:lpstr>PP13</vt:lpstr>
      <vt:lpstr>PP14</vt:lpstr>
      <vt:lpstr>PP15</vt:lpstr>
      <vt:lpstr>per partner - per kostensoort</vt:lpstr>
      <vt:lpstr>per werkpakket - per partner</vt:lpstr>
      <vt:lpstr>Financiering (per partner)</vt:lpstr>
      <vt:lpstr>versie</vt:lpstr>
      <vt:lpstr>Loonkostenforfait</vt:lpstr>
      <vt:lpstr>OverigeKostenForfait</vt:lpstr>
      <vt:lpstr>Werkpakketten</vt:lpstr>
    </vt:vector>
  </TitlesOfParts>
  <Company>Provincie Flevoland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Elzenaar</dc:creator>
  <cp:lastModifiedBy>Bijkerk E.R. (Edwin)</cp:lastModifiedBy>
  <cp:lastPrinted>2021-01-16T09:44:23Z</cp:lastPrinted>
  <dcterms:created xsi:type="dcterms:W3CDTF">2010-12-01T08:15:01Z</dcterms:created>
  <dcterms:modified xsi:type="dcterms:W3CDTF">2023-04-12T07:08:30Z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20210216114407414</vt:lpwstr>
  </property>
  <property fmtid="{D5CDD505-2E9C-101B-9397-08002B2CF9AE}" pid="3" name="MSIP_Label_ea871968-df67-4817-ac85-f4a5f5ebb5dd_Enabled">
    <vt:lpwstr>true</vt:lpwstr>
  </property>
  <property fmtid="{D5CDD505-2E9C-101B-9397-08002B2CF9AE}" pid="4" name="MSIP_Label_ea871968-df67-4817-ac85-f4a5f5ebb5dd_SetDate">
    <vt:lpwstr>2023-04-12T07:08:05Z</vt:lpwstr>
  </property>
  <property fmtid="{D5CDD505-2E9C-101B-9397-08002B2CF9AE}" pid="5" name="MSIP_Label_ea871968-df67-4817-ac85-f4a5f5ebb5dd_Method">
    <vt:lpwstr>Standard</vt:lpwstr>
  </property>
  <property fmtid="{D5CDD505-2E9C-101B-9397-08002B2CF9AE}" pid="6" name="MSIP_Label_ea871968-df67-4817-ac85-f4a5f5ebb5dd_Name">
    <vt:lpwstr>Bedrijfsvertrouwelijk</vt:lpwstr>
  </property>
  <property fmtid="{D5CDD505-2E9C-101B-9397-08002B2CF9AE}" pid="7" name="MSIP_Label_ea871968-df67-4817-ac85-f4a5f5ebb5dd_SiteId">
    <vt:lpwstr>49c4cd82-8f65-4d6a-9a3b-0ecd07c0cf5b</vt:lpwstr>
  </property>
  <property fmtid="{D5CDD505-2E9C-101B-9397-08002B2CF9AE}" pid="8" name="MSIP_Label_ea871968-df67-4817-ac85-f4a5f5ebb5dd_ActionId">
    <vt:lpwstr>56a6798b-17ad-48e4-9ae7-ea517cb2bb4a</vt:lpwstr>
  </property>
  <property fmtid="{D5CDD505-2E9C-101B-9397-08002B2CF9AE}" pid="9" name="MSIP_Label_ea871968-df67-4817-ac85-f4a5f5ebb5dd_ContentBits">
    <vt:lpwstr>0</vt:lpwstr>
  </property>
</Properties>
</file>